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Na Prática\PRONTOS\"/>
    </mc:Choice>
  </mc:AlternateContent>
  <bookViews>
    <workbookView xWindow="0" yWindow="0" windowWidth="20490" windowHeight="8595" tabRatio="927"/>
  </bookViews>
  <sheets>
    <sheet name="Apresentação" sheetId="16" r:id="rId1"/>
    <sheet name="Cadastro da Escola" sheetId="2" r:id="rId2"/>
    <sheet name="Mapeamento de Alunos" sheetId="3" r:id="rId3"/>
    <sheet name="Map. Alunos com Deficiência" sheetId="8" r:id="rId4"/>
    <sheet name="Levantamento de Profissionais" sheetId="12" r:id="rId5"/>
    <sheet name="Dianóstico V. Social" sheetId="15" r:id="rId6"/>
    <sheet name="Diagnóstico Infra Estrutura" sheetId="14" r:id="rId7"/>
    <sheet name="Consolidação" sheetId="11" r:id="rId8"/>
  </sheets>
  <definedNames>
    <definedName name="_xlnm.Print_Area" localSheetId="1">'Cadastro da Escola'!$A$1:$J$29</definedName>
    <definedName name="_xlnm.Print_Area" localSheetId="7">Consolidação!$A$1:$K$147</definedName>
    <definedName name="_xlnm.Print_Area" localSheetId="6">'Diagnóstico Infra Estrutura'!$A$1:$L$46</definedName>
    <definedName name="_xlnm.Print_Area" localSheetId="5">'Dianóstico V. Social'!$A$1:$P$166</definedName>
    <definedName name="_xlnm.Print_Area" localSheetId="4">'Levantamento de Profissionais'!$A$1:$L$27</definedName>
    <definedName name="_xlnm.Print_Area" localSheetId="3">'Map. Alunos com Deficiência'!$A$1:$P$54</definedName>
    <definedName name="_xlnm.Print_Area" localSheetId="2">'Mapeamento de Alunos'!$A$1:$I$34</definedName>
  </definedNames>
  <calcPr calcId="152511"/>
</workbook>
</file>

<file path=xl/calcChain.xml><?xml version="1.0" encoding="utf-8"?>
<calcChain xmlns="http://schemas.openxmlformats.org/spreadsheetml/2006/main">
  <c r="BF21" i="14" l="1"/>
  <c r="AJ126" i="11"/>
  <c r="AJ136" i="11"/>
  <c r="AC117" i="11"/>
  <c r="BD31" i="14"/>
  <c r="BD40" i="14"/>
  <c r="BE31" i="14"/>
  <c r="BE40" i="14"/>
  <c r="BF30" i="14"/>
  <c r="BF39" i="14"/>
  <c r="BG18" i="14"/>
  <c r="BG27" i="14"/>
  <c r="BG36" i="14"/>
  <c r="BH23" i="14"/>
  <c r="BH32" i="14"/>
  <c r="BH41" i="14"/>
  <c r="BI18" i="14"/>
  <c r="BI27" i="14"/>
  <c r="BI36" i="14"/>
  <c r="BC34" i="14"/>
  <c r="BC43" i="14"/>
  <c r="BP23" i="14"/>
  <c r="AJ124" i="11" s="1"/>
  <c r="BP24" i="14"/>
  <c r="AJ125" i="11" s="1"/>
  <c r="BP32" i="14"/>
  <c r="AJ133" i="11" s="1"/>
  <c r="BP40" i="14"/>
  <c r="AJ141" i="11" s="1"/>
  <c r="BP41" i="14"/>
  <c r="AJ142" i="11" s="1"/>
  <c r="BM18" i="14"/>
  <c r="AC119" i="11" s="1"/>
  <c r="BM19" i="14"/>
  <c r="AC120" i="11" s="1"/>
  <c r="BA17" i="14"/>
  <c r="BP17" i="14" s="1"/>
  <c r="AJ118" i="11" s="1"/>
  <c r="BA18" i="14"/>
  <c r="BP18" i="14" s="1"/>
  <c r="AJ119" i="11" s="1"/>
  <c r="BA19" i="14"/>
  <c r="BP19" i="14" s="1"/>
  <c r="AJ120" i="11" s="1"/>
  <c r="BA20" i="14"/>
  <c r="BP20" i="14" s="1"/>
  <c r="AJ121" i="11" s="1"/>
  <c r="BA21" i="14"/>
  <c r="BP21" i="14" s="1"/>
  <c r="AJ122" i="11" s="1"/>
  <c r="BA22" i="14"/>
  <c r="BP22" i="14" s="1"/>
  <c r="AJ123" i="11" s="1"/>
  <c r="BA23" i="14"/>
  <c r="BA24" i="14"/>
  <c r="BA25" i="14"/>
  <c r="BP25" i="14" s="1"/>
  <c r="BA26" i="14"/>
  <c r="BP26" i="14" s="1"/>
  <c r="AJ127" i="11" s="1"/>
  <c r="BA27" i="14"/>
  <c r="BP27" i="14" s="1"/>
  <c r="AJ128" i="11" s="1"/>
  <c r="BA28" i="14"/>
  <c r="BP28" i="14" s="1"/>
  <c r="AJ129" i="11" s="1"/>
  <c r="BA29" i="14"/>
  <c r="BP29" i="14" s="1"/>
  <c r="AJ130" i="11" s="1"/>
  <c r="BA30" i="14"/>
  <c r="BP30" i="14" s="1"/>
  <c r="AJ131" i="11" s="1"/>
  <c r="BA31" i="14"/>
  <c r="BP31" i="14" s="1"/>
  <c r="AJ132" i="11" s="1"/>
  <c r="BA32" i="14"/>
  <c r="BA33" i="14"/>
  <c r="BP33" i="14" s="1"/>
  <c r="AJ134" i="11" s="1"/>
  <c r="BA34" i="14"/>
  <c r="BP34" i="14" s="1"/>
  <c r="AJ135" i="11" s="1"/>
  <c r="BA35" i="14"/>
  <c r="BP35" i="14" s="1"/>
  <c r="BA36" i="14"/>
  <c r="BP36" i="14" s="1"/>
  <c r="AJ137" i="11" s="1"/>
  <c r="BA37" i="14"/>
  <c r="BP37" i="14" s="1"/>
  <c r="AJ138" i="11" s="1"/>
  <c r="BA38" i="14"/>
  <c r="BP38" i="14" s="1"/>
  <c r="AJ139" i="11" s="1"/>
  <c r="BA39" i="14"/>
  <c r="BP39" i="14" s="1"/>
  <c r="AJ140" i="11" s="1"/>
  <c r="BA40" i="14"/>
  <c r="BA41" i="14"/>
  <c r="BA42" i="14"/>
  <c r="BP42" i="14" s="1"/>
  <c r="AJ143" i="11" s="1"/>
  <c r="BA43" i="14"/>
  <c r="BP43" i="14" s="1"/>
  <c r="AJ144" i="11" s="1"/>
  <c r="BA44" i="14"/>
  <c r="BP44" i="14" s="1"/>
  <c r="AJ145" i="11" s="1"/>
  <c r="BA45" i="14"/>
  <c r="BP45" i="14" s="1"/>
  <c r="AJ146" i="11" s="1"/>
  <c r="BA16" i="14"/>
  <c r="BP16" i="14" s="1"/>
  <c r="AJ117" i="11" s="1"/>
  <c r="BD15" i="14"/>
  <c r="BM17" i="14" s="1"/>
  <c r="AC118" i="11" s="1"/>
  <c r="BE15" i="14"/>
  <c r="BF15" i="14"/>
  <c r="BG15" i="14"/>
  <c r="BM20" i="14" s="1"/>
  <c r="AC121" i="11" s="1"/>
  <c r="BH15" i="14"/>
  <c r="BM21" i="14" s="1"/>
  <c r="AC122" i="11" s="1"/>
  <c r="BI15" i="14"/>
  <c r="BM22" i="14" s="1"/>
  <c r="AC123" i="11" s="1"/>
  <c r="BC15" i="14"/>
  <c r="BM16" i="14" s="1"/>
  <c r="BA11" i="14"/>
  <c r="BA10" i="14"/>
  <c r="BA9" i="14"/>
  <c r="BF22" i="14" s="1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1" i="14"/>
  <c r="BB32" i="14"/>
  <c r="BB33" i="14"/>
  <c r="BB34" i="14"/>
  <c r="BB35" i="14"/>
  <c r="BB36" i="14"/>
  <c r="BB37" i="14"/>
  <c r="BB38" i="14"/>
  <c r="BB39" i="14"/>
  <c r="BB40" i="14"/>
  <c r="BB41" i="14"/>
  <c r="BB42" i="14"/>
  <c r="BB43" i="14"/>
  <c r="BB44" i="14"/>
  <c r="BB45" i="14"/>
  <c r="BB16" i="14"/>
  <c r="C29" i="11"/>
  <c r="B105" i="11" s="1"/>
  <c r="G105" i="11" s="1"/>
  <c r="C31" i="11"/>
  <c r="B107" i="11" s="1"/>
  <c r="K107" i="11" s="1"/>
  <c r="J95" i="11"/>
  <c r="K95" i="11"/>
  <c r="F103" i="11"/>
  <c r="J103" i="11"/>
  <c r="H105" i="11"/>
  <c r="F107" i="11"/>
  <c r="G107" i="11"/>
  <c r="I107" i="11"/>
  <c r="J107" i="11"/>
  <c r="K94" i="11"/>
  <c r="F94" i="11"/>
  <c r="E95" i="11"/>
  <c r="E103" i="11"/>
  <c r="C103" i="11"/>
  <c r="D103" i="11"/>
  <c r="D105" i="11"/>
  <c r="D107" i="11"/>
  <c r="AG92" i="11"/>
  <c r="D85" i="11" s="1"/>
  <c r="I110" i="11" s="1"/>
  <c r="P19" i="12"/>
  <c r="P20" i="12"/>
  <c r="AB84" i="11" s="1"/>
  <c r="P21" i="12"/>
  <c r="P22" i="12"/>
  <c r="P23" i="12"/>
  <c r="P24" i="12"/>
  <c r="B27" i="12"/>
  <c r="P28" i="12"/>
  <c r="AB92" i="11" s="1"/>
  <c r="D80" i="11" s="1"/>
  <c r="B87" i="11"/>
  <c r="K92" i="11" s="1"/>
  <c r="B86" i="11"/>
  <c r="J92" i="11" s="1"/>
  <c r="B85" i="11"/>
  <c r="I92" i="11" s="1"/>
  <c r="B84" i="11"/>
  <c r="H92" i="11" s="1"/>
  <c r="B83" i="11"/>
  <c r="G92" i="11" s="1"/>
  <c r="B82" i="11"/>
  <c r="F92" i="11" s="1"/>
  <c r="B81" i="11"/>
  <c r="E92" i="11" s="1"/>
  <c r="B80" i="11"/>
  <c r="C92" i="11" s="1"/>
  <c r="I17" i="3"/>
  <c r="C18" i="11" s="1"/>
  <c r="B94" i="11" s="1"/>
  <c r="G94" i="11" s="1"/>
  <c r="I18" i="3"/>
  <c r="C19" i="11" s="1"/>
  <c r="B95" i="11" s="1"/>
  <c r="I95" i="11" s="1"/>
  <c r="I19" i="3"/>
  <c r="I20" i="3"/>
  <c r="C21" i="11" s="1"/>
  <c r="I21" i="3"/>
  <c r="C22" i="11" s="1"/>
  <c r="B98" i="11" s="1"/>
  <c r="G98" i="11" s="1"/>
  <c r="I22" i="3"/>
  <c r="C23" i="11" s="1"/>
  <c r="B99" i="11" s="1"/>
  <c r="I23" i="3"/>
  <c r="C24" i="11" s="1"/>
  <c r="B100" i="11" s="1"/>
  <c r="I24" i="3"/>
  <c r="C25" i="11" s="1"/>
  <c r="B101" i="11" s="1"/>
  <c r="I25" i="3"/>
  <c r="C26" i="11" s="1"/>
  <c r="B102" i="11" s="1"/>
  <c r="I26" i="3"/>
  <c r="C27" i="11" s="1"/>
  <c r="B103" i="11" s="1"/>
  <c r="K103" i="11" s="1"/>
  <c r="I27" i="3"/>
  <c r="C28" i="11" s="1"/>
  <c r="I28" i="3"/>
  <c r="I29" i="3"/>
  <c r="C30" i="11" s="1"/>
  <c r="B106" i="11" s="1"/>
  <c r="I30" i="3"/>
  <c r="I31" i="3"/>
  <c r="C32" i="11" s="1"/>
  <c r="B108" i="11" s="1"/>
  <c r="B39" i="8"/>
  <c r="E19" i="11"/>
  <c r="B40" i="8"/>
  <c r="E20" i="11"/>
  <c r="B41" i="8"/>
  <c r="E21" i="11"/>
  <c r="B42" i="8"/>
  <c r="E22" i="11" s="1"/>
  <c r="B43" i="8"/>
  <c r="E23" i="11"/>
  <c r="B44" i="8"/>
  <c r="E24" i="11"/>
  <c r="B45" i="8"/>
  <c r="E25" i="11"/>
  <c r="B46" i="8"/>
  <c r="E26" i="11" s="1"/>
  <c r="B47" i="8"/>
  <c r="E27" i="11"/>
  <c r="B48" i="8"/>
  <c r="E28" i="11"/>
  <c r="B49" i="8"/>
  <c r="E29" i="11"/>
  <c r="B50" i="8"/>
  <c r="E30" i="11" s="1"/>
  <c r="E31" i="11"/>
  <c r="C39" i="8"/>
  <c r="F19" i="11" s="1"/>
  <c r="C40" i="8"/>
  <c r="F20" i="11"/>
  <c r="C41" i="8"/>
  <c r="F21" i="11"/>
  <c r="C42" i="8"/>
  <c r="F22" i="11"/>
  <c r="C43" i="8"/>
  <c r="F23" i="11" s="1"/>
  <c r="C44" i="8"/>
  <c r="F24" i="11"/>
  <c r="C45" i="8"/>
  <c r="F25" i="11"/>
  <c r="C46" i="8"/>
  <c r="F26" i="11"/>
  <c r="C47" i="8"/>
  <c r="F27" i="11" s="1"/>
  <c r="C48" i="8"/>
  <c r="F28" i="11"/>
  <c r="C49" i="8"/>
  <c r="F29" i="11"/>
  <c r="C50" i="8"/>
  <c r="F30" i="11"/>
  <c r="F33" i="11"/>
  <c r="D39" i="8"/>
  <c r="G19" i="11"/>
  <c r="D40" i="8"/>
  <c r="G20" i="11" s="1"/>
  <c r="D41" i="8"/>
  <c r="G21" i="11"/>
  <c r="D42" i="8"/>
  <c r="G22" i="11"/>
  <c r="D43" i="8"/>
  <c r="G23" i="11"/>
  <c r="D44" i="8"/>
  <c r="G24" i="11" s="1"/>
  <c r="D45" i="8"/>
  <c r="G25" i="11"/>
  <c r="D46" i="8"/>
  <c r="G26" i="11"/>
  <c r="D47" i="8"/>
  <c r="G27" i="11"/>
  <c r="D48" i="8"/>
  <c r="G28" i="11" s="1"/>
  <c r="D49" i="8"/>
  <c r="G29" i="11"/>
  <c r="D50" i="8"/>
  <c r="G30" i="11"/>
  <c r="E39" i="8"/>
  <c r="H19" i="11"/>
  <c r="E40" i="8"/>
  <c r="H20" i="11"/>
  <c r="E41" i="8"/>
  <c r="H21" i="11" s="1"/>
  <c r="E42" i="8"/>
  <c r="H22" i="11"/>
  <c r="E43" i="8"/>
  <c r="H23" i="11"/>
  <c r="E44" i="8"/>
  <c r="H24" i="11"/>
  <c r="E45" i="8"/>
  <c r="H25" i="11" s="1"/>
  <c r="E46" i="8"/>
  <c r="H26" i="11"/>
  <c r="E47" i="8"/>
  <c r="H27" i="11"/>
  <c r="E48" i="8"/>
  <c r="H28" i="11"/>
  <c r="E49" i="8"/>
  <c r="H29" i="11" s="1"/>
  <c r="E50" i="8"/>
  <c r="H30" i="11"/>
  <c r="F39" i="8"/>
  <c r="I19" i="11"/>
  <c r="F40" i="8"/>
  <c r="I20" i="11"/>
  <c r="F41" i="8"/>
  <c r="I21" i="11"/>
  <c r="F42" i="8"/>
  <c r="I22" i="11" s="1"/>
  <c r="F43" i="8"/>
  <c r="I23" i="11"/>
  <c r="F44" i="8"/>
  <c r="I24" i="11"/>
  <c r="F45" i="8"/>
  <c r="I25" i="11"/>
  <c r="F46" i="8"/>
  <c r="I26" i="11" s="1"/>
  <c r="F47" i="8"/>
  <c r="I27" i="11"/>
  <c r="F48" i="8"/>
  <c r="I28" i="11"/>
  <c r="F49" i="8"/>
  <c r="I29" i="11"/>
  <c r="F50" i="8"/>
  <c r="I30" i="11" s="1"/>
  <c r="D18" i="11"/>
  <c r="D31" i="11"/>
  <c r="D32" i="11"/>
  <c r="D19" i="11"/>
  <c r="D22" i="11"/>
  <c r="D23" i="11"/>
  <c r="D24" i="11"/>
  <c r="D25" i="11"/>
  <c r="D26" i="11"/>
  <c r="D27" i="11"/>
  <c r="D30" i="11"/>
  <c r="AC16" i="15"/>
  <c r="AI28" i="15"/>
  <c r="D72" i="11" s="1"/>
  <c r="AD16" i="15"/>
  <c r="AJ23" i="15"/>
  <c r="E67" i="11" s="1"/>
  <c r="AJ31" i="15"/>
  <c r="E75" i="11" s="1"/>
  <c r="AE16" i="15"/>
  <c r="AK18" i="15"/>
  <c r="F62" i="11" s="1"/>
  <c r="AK22" i="15"/>
  <c r="F66" i="11" s="1"/>
  <c r="AK26" i="15"/>
  <c r="F70" i="11" s="1"/>
  <c r="AK30" i="15"/>
  <c r="F74" i="11" s="1"/>
  <c r="AB16" i="15"/>
  <c r="AH17" i="15"/>
  <c r="C61" i="11" s="1"/>
  <c r="AH21" i="15"/>
  <c r="C65" i="11" s="1"/>
  <c r="AH25" i="15"/>
  <c r="C69" i="11" s="1"/>
  <c r="AH29" i="15"/>
  <c r="C73" i="11" s="1"/>
  <c r="E58" i="11"/>
  <c r="AI15" i="15"/>
  <c r="D58" i="11" s="1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125" i="15"/>
  <c r="AA126" i="15"/>
  <c r="AA127" i="15"/>
  <c r="AA128" i="15"/>
  <c r="AA129" i="15"/>
  <c r="AA130" i="15"/>
  <c r="AA131" i="15"/>
  <c r="AA132" i="15"/>
  <c r="AA133" i="15"/>
  <c r="AA134" i="15"/>
  <c r="AA135" i="15"/>
  <c r="AA136" i="15"/>
  <c r="AA137" i="15"/>
  <c r="AA138" i="15"/>
  <c r="AA139" i="15"/>
  <c r="AA140" i="15"/>
  <c r="AA141" i="15"/>
  <c r="AA142" i="15"/>
  <c r="AA143" i="15"/>
  <c r="AA144" i="15"/>
  <c r="AA145" i="15"/>
  <c r="AA146" i="15"/>
  <c r="AA147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63" i="15"/>
  <c r="AA164" i="15"/>
  <c r="AA165" i="15"/>
  <c r="AA16" i="15"/>
  <c r="AH14" i="15" s="1"/>
  <c r="A60" i="11" s="1"/>
  <c r="AB18" i="15"/>
  <c r="AC18" i="15"/>
  <c r="AD18" i="15"/>
  <c r="AE18" i="15"/>
  <c r="AB19" i="15"/>
  <c r="AC19" i="15"/>
  <c r="AI16" i="15" s="1"/>
  <c r="AD19" i="15"/>
  <c r="AE19" i="15"/>
  <c r="AB20" i="15"/>
  <c r="AC20" i="15"/>
  <c r="AD20" i="15"/>
  <c r="AE20" i="15"/>
  <c r="AB21" i="15"/>
  <c r="AC21" i="15"/>
  <c r="AD21" i="15"/>
  <c r="AE21" i="15"/>
  <c r="AB22" i="15"/>
  <c r="AC22" i="15"/>
  <c r="AD22" i="15"/>
  <c r="AE22" i="15"/>
  <c r="AB23" i="15"/>
  <c r="AC23" i="15"/>
  <c r="AD23" i="15"/>
  <c r="AE23" i="15"/>
  <c r="AB24" i="15"/>
  <c r="AC24" i="15"/>
  <c r="AD24" i="15"/>
  <c r="AE24" i="15"/>
  <c r="AB25" i="15"/>
  <c r="AC25" i="15"/>
  <c r="AD25" i="15"/>
  <c r="AE25" i="15"/>
  <c r="AB26" i="15"/>
  <c r="AC26" i="15"/>
  <c r="AD26" i="15"/>
  <c r="AE26" i="15"/>
  <c r="AB27" i="15"/>
  <c r="AC27" i="15"/>
  <c r="AD27" i="15"/>
  <c r="AE27" i="15"/>
  <c r="AB28" i="15"/>
  <c r="AC28" i="15"/>
  <c r="AD28" i="15"/>
  <c r="AE28" i="15"/>
  <c r="AB29" i="15"/>
  <c r="AC29" i="15"/>
  <c r="AD29" i="15"/>
  <c r="AE29" i="15"/>
  <c r="AB30" i="15"/>
  <c r="AC30" i="15"/>
  <c r="AD30" i="15"/>
  <c r="AE30" i="15"/>
  <c r="AB31" i="15"/>
  <c r="AC31" i="15"/>
  <c r="AD31" i="15"/>
  <c r="AE31" i="15"/>
  <c r="AB32" i="15"/>
  <c r="AC32" i="15"/>
  <c r="AD32" i="15"/>
  <c r="AE32" i="15"/>
  <c r="AB33" i="15"/>
  <c r="AC33" i="15"/>
  <c r="AD33" i="15"/>
  <c r="AE33" i="15"/>
  <c r="AB34" i="15"/>
  <c r="AC34" i="15"/>
  <c r="AD34" i="15"/>
  <c r="AE34" i="15"/>
  <c r="AB35" i="15"/>
  <c r="AC35" i="15"/>
  <c r="AD35" i="15"/>
  <c r="AE35" i="15"/>
  <c r="AB36" i="15"/>
  <c r="AC36" i="15"/>
  <c r="AD36" i="15"/>
  <c r="AE36" i="15"/>
  <c r="AB37" i="15"/>
  <c r="AC37" i="15"/>
  <c r="AD37" i="15"/>
  <c r="AE37" i="15"/>
  <c r="AB38" i="15"/>
  <c r="AC38" i="15"/>
  <c r="AD38" i="15"/>
  <c r="AE38" i="15"/>
  <c r="AB39" i="15"/>
  <c r="AC39" i="15"/>
  <c r="AD39" i="15"/>
  <c r="AE39" i="15"/>
  <c r="AB40" i="15"/>
  <c r="AC40" i="15"/>
  <c r="AD40" i="15"/>
  <c r="AE40" i="15"/>
  <c r="AB41" i="15"/>
  <c r="AC41" i="15"/>
  <c r="AD41" i="15"/>
  <c r="AE41" i="15"/>
  <c r="AB42" i="15"/>
  <c r="AC42" i="15"/>
  <c r="AD42" i="15"/>
  <c r="AE42" i="15"/>
  <c r="AB43" i="15"/>
  <c r="AC43" i="15"/>
  <c r="AD43" i="15"/>
  <c r="AE43" i="15"/>
  <c r="AB44" i="15"/>
  <c r="AC44" i="15"/>
  <c r="AD44" i="15"/>
  <c r="AE44" i="15"/>
  <c r="AB45" i="15"/>
  <c r="AC45" i="15"/>
  <c r="AD45" i="15"/>
  <c r="AE45" i="15"/>
  <c r="AB46" i="15"/>
  <c r="AC46" i="15"/>
  <c r="AD46" i="15"/>
  <c r="AE46" i="15"/>
  <c r="AB47" i="15"/>
  <c r="AC47" i="15"/>
  <c r="AD47" i="15"/>
  <c r="AE47" i="15"/>
  <c r="AB48" i="15"/>
  <c r="AC48" i="15"/>
  <c r="AD48" i="15"/>
  <c r="AE48" i="15"/>
  <c r="AB49" i="15"/>
  <c r="AC49" i="15"/>
  <c r="AD49" i="15"/>
  <c r="AE49" i="15"/>
  <c r="AB50" i="15"/>
  <c r="AC50" i="15"/>
  <c r="AD50" i="15"/>
  <c r="AE50" i="15"/>
  <c r="AB51" i="15"/>
  <c r="AC51" i="15"/>
  <c r="AD51" i="15"/>
  <c r="AE51" i="15"/>
  <c r="AB52" i="15"/>
  <c r="AC52" i="15"/>
  <c r="AD52" i="15"/>
  <c r="AE52" i="15"/>
  <c r="AB53" i="15"/>
  <c r="AC53" i="15"/>
  <c r="AD53" i="15"/>
  <c r="AE53" i="15"/>
  <c r="AB54" i="15"/>
  <c r="AC54" i="15"/>
  <c r="AD54" i="15"/>
  <c r="AE54" i="15"/>
  <c r="AB55" i="15"/>
  <c r="AC55" i="15"/>
  <c r="AD55" i="15"/>
  <c r="AE55" i="15"/>
  <c r="AB56" i="15"/>
  <c r="AC56" i="15"/>
  <c r="AD56" i="15"/>
  <c r="AE56" i="15"/>
  <c r="AB57" i="15"/>
  <c r="AC57" i="15"/>
  <c r="AD57" i="15"/>
  <c r="AE57" i="15"/>
  <c r="AB58" i="15"/>
  <c r="AC58" i="15"/>
  <c r="AD58" i="15"/>
  <c r="AE58" i="15"/>
  <c r="AB59" i="15"/>
  <c r="AC59" i="15"/>
  <c r="AD59" i="15"/>
  <c r="AE59" i="15"/>
  <c r="AB60" i="15"/>
  <c r="AC60" i="15"/>
  <c r="AD60" i="15"/>
  <c r="AE60" i="15"/>
  <c r="AB61" i="15"/>
  <c r="AC61" i="15"/>
  <c r="AD61" i="15"/>
  <c r="AE61" i="15"/>
  <c r="AB62" i="15"/>
  <c r="AC62" i="15"/>
  <c r="AD62" i="15"/>
  <c r="AE62" i="15"/>
  <c r="AB63" i="15"/>
  <c r="AC63" i="15"/>
  <c r="AD63" i="15"/>
  <c r="AE63" i="15"/>
  <c r="AB64" i="15"/>
  <c r="AC64" i="15"/>
  <c r="AD64" i="15"/>
  <c r="AE64" i="15"/>
  <c r="AB65" i="15"/>
  <c r="AC65" i="15"/>
  <c r="AD65" i="15"/>
  <c r="AE65" i="15"/>
  <c r="AB66" i="15"/>
  <c r="AC66" i="15"/>
  <c r="AD66" i="15"/>
  <c r="AE66" i="15"/>
  <c r="AB67" i="15"/>
  <c r="AC67" i="15"/>
  <c r="AD67" i="15"/>
  <c r="AE67" i="15"/>
  <c r="AB68" i="15"/>
  <c r="AC68" i="15"/>
  <c r="AD68" i="15"/>
  <c r="AE68" i="15"/>
  <c r="AB69" i="15"/>
  <c r="AC69" i="15"/>
  <c r="AD69" i="15"/>
  <c r="AE69" i="15"/>
  <c r="AB70" i="15"/>
  <c r="AC70" i="15"/>
  <c r="AD70" i="15"/>
  <c r="AE70" i="15"/>
  <c r="AB71" i="15"/>
  <c r="AC71" i="15"/>
  <c r="AD71" i="15"/>
  <c r="AE71" i="15"/>
  <c r="AB72" i="15"/>
  <c r="AC72" i="15"/>
  <c r="AD72" i="15"/>
  <c r="AE72" i="15"/>
  <c r="AB73" i="15"/>
  <c r="AC73" i="15"/>
  <c r="AD73" i="15"/>
  <c r="AE73" i="15"/>
  <c r="AB74" i="15"/>
  <c r="AC74" i="15"/>
  <c r="AD74" i="15"/>
  <c r="AE74" i="15"/>
  <c r="AB75" i="15"/>
  <c r="AC75" i="15"/>
  <c r="AD75" i="15"/>
  <c r="AE75" i="15"/>
  <c r="AB76" i="15"/>
  <c r="AC76" i="15"/>
  <c r="AD76" i="15"/>
  <c r="AE76" i="15"/>
  <c r="AB77" i="15"/>
  <c r="AC77" i="15"/>
  <c r="AD77" i="15"/>
  <c r="AE77" i="15"/>
  <c r="AB78" i="15"/>
  <c r="AC78" i="15"/>
  <c r="AD78" i="15"/>
  <c r="AE78" i="15"/>
  <c r="AB79" i="15"/>
  <c r="AC79" i="15"/>
  <c r="AD79" i="15"/>
  <c r="AE79" i="15"/>
  <c r="AB80" i="15"/>
  <c r="AC80" i="15"/>
  <c r="AD80" i="15"/>
  <c r="AE80" i="15"/>
  <c r="AB81" i="15"/>
  <c r="AC81" i="15"/>
  <c r="AD81" i="15"/>
  <c r="AE81" i="15"/>
  <c r="AB82" i="15"/>
  <c r="AC82" i="15"/>
  <c r="AD82" i="15"/>
  <c r="AE82" i="15"/>
  <c r="AB83" i="15"/>
  <c r="AC83" i="15"/>
  <c r="AD83" i="15"/>
  <c r="AE83" i="15"/>
  <c r="AB84" i="15"/>
  <c r="AC84" i="15"/>
  <c r="AD84" i="15"/>
  <c r="AE84" i="15"/>
  <c r="AB85" i="15"/>
  <c r="AC85" i="15"/>
  <c r="AD85" i="15"/>
  <c r="AE85" i="15"/>
  <c r="AB86" i="15"/>
  <c r="AC86" i="15"/>
  <c r="AD86" i="15"/>
  <c r="AE86" i="15"/>
  <c r="AB87" i="15"/>
  <c r="AC87" i="15"/>
  <c r="AD87" i="15"/>
  <c r="AE87" i="15"/>
  <c r="AB88" i="15"/>
  <c r="AC88" i="15"/>
  <c r="AD88" i="15"/>
  <c r="AE88" i="15"/>
  <c r="AB89" i="15"/>
  <c r="AC89" i="15"/>
  <c r="AD89" i="15"/>
  <c r="AE89" i="15"/>
  <c r="AB90" i="15"/>
  <c r="AC90" i="15"/>
  <c r="AD90" i="15"/>
  <c r="AE90" i="15"/>
  <c r="AB91" i="15"/>
  <c r="AC91" i="15"/>
  <c r="AD91" i="15"/>
  <c r="AE91" i="15"/>
  <c r="AB92" i="15"/>
  <c r="AC92" i="15"/>
  <c r="AD92" i="15"/>
  <c r="AE92" i="15"/>
  <c r="AB93" i="15"/>
  <c r="AC93" i="15"/>
  <c r="AD93" i="15"/>
  <c r="AE93" i="15"/>
  <c r="AB94" i="15"/>
  <c r="AC94" i="15"/>
  <c r="AD94" i="15"/>
  <c r="AE94" i="15"/>
  <c r="AB95" i="15"/>
  <c r="AC95" i="15"/>
  <c r="AD95" i="15"/>
  <c r="AE95" i="15"/>
  <c r="AB96" i="15"/>
  <c r="AC96" i="15"/>
  <c r="AD96" i="15"/>
  <c r="AE96" i="15"/>
  <c r="AB97" i="15"/>
  <c r="AC97" i="15"/>
  <c r="AD97" i="15"/>
  <c r="AE97" i="15"/>
  <c r="AB98" i="15"/>
  <c r="AC98" i="15"/>
  <c r="AD98" i="15"/>
  <c r="AE98" i="15"/>
  <c r="AB99" i="15"/>
  <c r="AC99" i="15"/>
  <c r="AD99" i="15"/>
  <c r="AE99" i="15"/>
  <c r="AB100" i="15"/>
  <c r="AC100" i="15"/>
  <c r="AD100" i="15"/>
  <c r="AE100" i="15"/>
  <c r="AB101" i="15"/>
  <c r="AC101" i="15"/>
  <c r="AD101" i="15"/>
  <c r="AE101" i="15"/>
  <c r="AB102" i="15"/>
  <c r="AC102" i="15"/>
  <c r="AD102" i="15"/>
  <c r="AE102" i="15"/>
  <c r="AB103" i="15"/>
  <c r="AC103" i="15"/>
  <c r="AD103" i="15"/>
  <c r="AE103" i="15"/>
  <c r="AB104" i="15"/>
  <c r="AC104" i="15"/>
  <c r="AD104" i="15"/>
  <c r="AE104" i="15"/>
  <c r="AB105" i="15"/>
  <c r="AC105" i="15"/>
  <c r="AD105" i="15"/>
  <c r="AE105" i="15"/>
  <c r="AB106" i="15"/>
  <c r="AC106" i="15"/>
  <c r="AD106" i="15"/>
  <c r="AE106" i="15"/>
  <c r="AB107" i="15"/>
  <c r="AC107" i="15"/>
  <c r="AD107" i="15"/>
  <c r="AE107" i="15"/>
  <c r="AB108" i="15"/>
  <c r="AC108" i="15"/>
  <c r="AD108" i="15"/>
  <c r="AE108" i="15"/>
  <c r="AB109" i="15"/>
  <c r="AC109" i="15"/>
  <c r="AD109" i="15"/>
  <c r="AE109" i="15"/>
  <c r="AB110" i="15"/>
  <c r="AC110" i="15"/>
  <c r="AD110" i="15"/>
  <c r="AE110" i="15"/>
  <c r="AB111" i="15"/>
  <c r="AC111" i="15"/>
  <c r="AD111" i="15"/>
  <c r="AE111" i="15"/>
  <c r="AB112" i="15"/>
  <c r="AC112" i="15"/>
  <c r="AD112" i="15"/>
  <c r="AE112" i="15"/>
  <c r="AB113" i="15"/>
  <c r="AC113" i="15"/>
  <c r="AD113" i="15"/>
  <c r="AE113" i="15"/>
  <c r="AB114" i="15"/>
  <c r="AC114" i="15"/>
  <c r="AD114" i="15"/>
  <c r="AE114" i="15"/>
  <c r="AB115" i="15"/>
  <c r="AC115" i="15"/>
  <c r="AD115" i="15"/>
  <c r="AE115" i="15"/>
  <c r="AB116" i="15"/>
  <c r="AC116" i="15"/>
  <c r="AD116" i="15"/>
  <c r="AE116" i="15"/>
  <c r="AB117" i="15"/>
  <c r="AC117" i="15"/>
  <c r="AD117" i="15"/>
  <c r="AE117" i="15"/>
  <c r="AB118" i="15"/>
  <c r="AC118" i="15"/>
  <c r="AD118" i="15"/>
  <c r="AE118" i="15"/>
  <c r="AB119" i="15"/>
  <c r="AC119" i="15"/>
  <c r="AD119" i="15"/>
  <c r="AE119" i="15"/>
  <c r="AB120" i="15"/>
  <c r="AC120" i="15"/>
  <c r="AD120" i="15"/>
  <c r="AE120" i="15"/>
  <c r="AB121" i="15"/>
  <c r="AC121" i="15"/>
  <c r="AD121" i="15"/>
  <c r="AE121" i="15"/>
  <c r="AB122" i="15"/>
  <c r="AC122" i="15"/>
  <c r="AD122" i="15"/>
  <c r="AE122" i="15"/>
  <c r="AB123" i="15"/>
  <c r="AC123" i="15"/>
  <c r="AD123" i="15"/>
  <c r="AE123" i="15"/>
  <c r="AB124" i="15"/>
  <c r="AC124" i="15"/>
  <c r="AD124" i="15"/>
  <c r="AE124" i="15"/>
  <c r="AB125" i="15"/>
  <c r="AC125" i="15"/>
  <c r="AD125" i="15"/>
  <c r="AE125" i="15"/>
  <c r="AB126" i="15"/>
  <c r="AC126" i="15"/>
  <c r="AD126" i="15"/>
  <c r="AE126" i="15"/>
  <c r="AB127" i="15"/>
  <c r="AC127" i="15"/>
  <c r="AD127" i="15"/>
  <c r="AE127" i="15"/>
  <c r="AB128" i="15"/>
  <c r="AC128" i="15"/>
  <c r="AD128" i="15"/>
  <c r="AE128" i="15"/>
  <c r="AB129" i="15"/>
  <c r="AC129" i="15"/>
  <c r="AD129" i="15"/>
  <c r="AE129" i="15"/>
  <c r="AB130" i="15"/>
  <c r="AC130" i="15"/>
  <c r="AD130" i="15"/>
  <c r="AE130" i="15"/>
  <c r="AB131" i="15"/>
  <c r="AC131" i="15"/>
  <c r="AD131" i="15"/>
  <c r="AE131" i="15"/>
  <c r="AB132" i="15"/>
  <c r="AC132" i="15"/>
  <c r="AD132" i="15"/>
  <c r="AE132" i="15"/>
  <c r="AB133" i="15"/>
  <c r="AC133" i="15"/>
  <c r="AD133" i="15"/>
  <c r="AE133" i="15"/>
  <c r="AB134" i="15"/>
  <c r="AC134" i="15"/>
  <c r="AD134" i="15"/>
  <c r="AE134" i="15"/>
  <c r="AB135" i="15"/>
  <c r="AC135" i="15"/>
  <c r="AD135" i="15"/>
  <c r="AE135" i="15"/>
  <c r="AB136" i="15"/>
  <c r="AC136" i="15"/>
  <c r="AD136" i="15"/>
  <c r="AE136" i="15"/>
  <c r="AB137" i="15"/>
  <c r="AC137" i="15"/>
  <c r="AD137" i="15"/>
  <c r="AE137" i="15"/>
  <c r="AB138" i="15"/>
  <c r="AC138" i="15"/>
  <c r="AD138" i="15"/>
  <c r="AE138" i="15"/>
  <c r="AB139" i="15"/>
  <c r="AC139" i="15"/>
  <c r="AD139" i="15"/>
  <c r="AE139" i="15"/>
  <c r="AB140" i="15"/>
  <c r="AC140" i="15"/>
  <c r="AD140" i="15"/>
  <c r="AE140" i="15"/>
  <c r="AB141" i="15"/>
  <c r="AC141" i="15"/>
  <c r="AD141" i="15"/>
  <c r="AE141" i="15"/>
  <c r="AB142" i="15"/>
  <c r="AC142" i="15"/>
  <c r="AD142" i="15"/>
  <c r="AE142" i="15"/>
  <c r="AB143" i="15"/>
  <c r="AC143" i="15"/>
  <c r="AD143" i="15"/>
  <c r="AE143" i="15"/>
  <c r="AB144" i="15"/>
  <c r="AC144" i="15"/>
  <c r="AD144" i="15"/>
  <c r="AE144" i="15"/>
  <c r="AB145" i="15"/>
  <c r="AC145" i="15"/>
  <c r="AD145" i="15"/>
  <c r="AE145" i="15"/>
  <c r="AB146" i="15"/>
  <c r="AC146" i="15"/>
  <c r="AD146" i="15"/>
  <c r="AE146" i="15"/>
  <c r="AB147" i="15"/>
  <c r="AC147" i="15"/>
  <c r="AD147" i="15"/>
  <c r="AE147" i="15"/>
  <c r="AB148" i="15"/>
  <c r="AC148" i="15"/>
  <c r="AD148" i="15"/>
  <c r="AE148" i="15"/>
  <c r="AB149" i="15"/>
  <c r="AC149" i="15"/>
  <c r="AD149" i="15"/>
  <c r="AE149" i="15"/>
  <c r="AB150" i="15"/>
  <c r="AC150" i="15"/>
  <c r="AD150" i="15"/>
  <c r="AE150" i="15"/>
  <c r="AB151" i="15"/>
  <c r="AC151" i="15"/>
  <c r="AD151" i="15"/>
  <c r="AE151" i="15"/>
  <c r="AB152" i="15"/>
  <c r="AC152" i="15"/>
  <c r="AD152" i="15"/>
  <c r="AE152" i="15"/>
  <c r="AB153" i="15"/>
  <c r="AC153" i="15"/>
  <c r="AD153" i="15"/>
  <c r="AE153" i="15"/>
  <c r="AB154" i="15"/>
  <c r="AC154" i="15"/>
  <c r="AD154" i="15"/>
  <c r="AE154" i="15"/>
  <c r="AB155" i="15"/>
  <c r="AC155" i="15"/>
  <c r="AD155" i="15"/>
  <c r="AE155" i="15"/>
  <c r="AB156" i="15"/>
  <c r="AC156" i="15"/>
  <c r="AD156" i="15"/>
  <c r="AE156" i="15"/>
  <c r="AB157" i="15"/>
  <c r="AC157" i="15"/>
  <c r="AD157" i="15"/>
  <c r="AE157" i="15"/>
  <c r="AB158" i="15"/>
  <c r="AC158" i="15"/>
  <c r="AD158" i="15"/>
  <c r="AE158" i="15"/>
  <c r="AB159" i="15"/>
  <c r="AC159" i="15"/>
  <c r="AD159" i="15"/>
  <c r="AE159" i="15"/>
  <c r="AB160" i="15"/>
  <c r="AC160" i="15"/>
  <c r="AD160" i="15"/>
  <c r="AE160" i="15"/>
  <c r="AB161" i="15"/>
  <c r="AC161" i="15"/>
  <c r="AD161" i="15"/>
  <c r="AE161" i="15"/>
  <c r="AB162" i="15"/>
  <c r="AC162" i="15"/>
  <c r="AD162" i="15"/>
  <c r="AE162" i="15"/>
  <c r="AB163" i="15"/>
  <c r="AC163" i="15"/>
  <c r="AD163" i="15"/>
  <c r="AE163" i="15"/>
  <c r="AB164" i="15"/>
  <c r="AC164" i="15"/>
  <c r="AD164" i="15"/>
  <c r="AE164" i="15"/>
  <c r="AB165" i="15"/>
  <c r="AC165" i="15"/>
  <c r="AD165" i="15"/>
  <c r="AE165" i="15"/>
  <c r="AE17" i="15"/>
  <c r="AC17" i="15"/>
  <c r="AB17" i="15"/>
  <c r="AD17" i="15"/>
  <c r="AE15" i="15"/>
  <c r="AK15" i="15" s="1"/>
  <c r="F58" i="11" s="1"/>
  <c r="AC15" i="15"/>
  <c r="AD15" i="15"/>
  <c r="AJ15" i="15" s="1"/>
  <c r="AB15" i="15"/>
  <c r="AH15" i="15" s="1"/>
  <c r="C58" i="11" s="1"/>
  <c r="AG29" i="15"/>
  <c r="AI29" i="15" s="1"/>
  <c r="D73" i="11" s="1"/>
  <c r="AG30" i="15"/>
  <c r="AH30" i="15" s="1"/>
  <c r="C74" i="11" s="1"/>
  <c r="AG31" i="15"/>
  <c r="AK31" i="15" s="1"/>
  <c r="F75" i="11" s="1"/>
  <c r="AG17" i="15"/>
  <c r="AI17" i="15" s="1"/>
  <c r="D61" i="11" s="1"/>
  <c r="AG18" i="15"/>
  <c r="AH18" i="15" s="1"/>
  <c r="C62" i="11" s="1"/>
  <c r="AG19" i="15"/>
  <c r="AJ19" i="15" s="1"/>
  <c r="E63" i="11" s="1"/>
  <c r="AG20" i="15"/>
  <c r="AJ20" i="15" s="1"/>
  <c r="E64" i="11" s="1"/>
  <c r="AG21" i="15"/>
  <c r="AI21" i="15" s="1"/>
  <c r="D65" i="11" s="1"/>
  <c r="AG22" i="15"/>
  <c r="AH22" i="15" s="1"/>
  <c r="C66" i="11" s="1"/>
  <c r="AG23" i="15"/>
  <c r="AK23" i="15" s="1"/>
  <c r="F67" i="11" s="1"/>
  <c r="AG24" i="15"/>
  <c r="AJ24" i="15" s="1"/>
  <c r="E68" i="11" s="1"/>
  <c r="AG25" i="15"/>
  <c r="AI25" i="15" s="1"/>
  <c r="D69" i="11" s="1"/>
  <c r="AG26" i="15"/>
  <c r="AH26" i="15" s="1"/>
  <c r="C70" i="11" s="1"/>
  <c r="AG27" i="15"/>
  <c r="AG28" i="15"/>
  <c r="AJ28" i="15" s="1"/>
  <c r="E72" i="11" s="1"/>
  <c r="A1" i="2"/>
  <c r="A1" i="15" s="1"/>
  <c r="BA1" i="15"/>
  <c r="A2" i="15"/>
  <c r="A3" i="15"/>
  <c r="C7" i="15"/>
  <c r="C8" i="15"/>
  <c r="C9" i="15"/>
  <c r="C10" i="15"/>
  <c r="C11" i="15"/>
  <c r="AG16" i="15"/>
  <c r="AJ16" i="15" s="1"/>
  <c r="A16" i="15"/>
  <c r="D16" i="15"/>
  <c r="R16" i="15"/>
  <c r="A17" i="15"/>
  <c r="D17" i="15"/>
  <c r="R17" i="15"/>
  <c r="A18" i="15"/>
  <c r="D18" i="15"/>
  <c r="R18" i="15"/>
  <c r="A19" i="15"/>
  <c r="D19" i="15"/>
  <c r="R19" i="15"/>
  <c r="A20" i="15"/>
  <c r="D20" i="15"/>
  <c r="R20" i="15"/>
  <c r="A21" i="15"/>
  <c r="D21" i="15"/>
  <c r="R21" i="15"/>
  <c r="A22" i="15"/>
  <c r="D22" i="15"/>
  <c r="R22" i="15"/>
  <c r="A23" i="15"/>
  <c r="D23" i="15"/>
  <c r="R23" i="15"/>
  <c r="A24" i="15"/>
  <c r="D24" i="15"/>
  <c r="R24" i="15"/>
  <c r="A25" i="15"/>
  <c r="D25" i="15"/>
  <c r="R25" i="15"/>
  <c r="A26" i="15"/>
  <c r="D26" i="15"/>
  <c r="R26" i="15"/>
  <c r="A27" i="15"/>
  <c r="D27" i="15"/>
  <c r="R27" i="15"/>
  <c r="A28" i="15"/>
  <c r="D28" i="15"/>
  <c r="R28" i="15"/>
  <c r="A29" i="15"/>
  <c r="D29" i="15"/>
  <c r="R29" i="15"/>
  <c r="A30" i="15"/>
  <c r="D30" i="15"/>
  <c r="R30" i="15"/>
  <c r="A31" i="15"/>
  <c r="D31" i="15"/>
  <c r="R31" i="15"/>
  <c r="A32" i="15"/>
  <c r="D32" i="15"/>
  <c r="R32" i="15"/>
  <c r="A33" i="15"/>
  <c r="D33" i="15"/>
  <c r="R33" i="15"/>
  <c r="A34" i="15"/>
  <c r="D34" i="15"/>
  <c r="R34" i="15"/>
  <c r="A35" i="15"/>
  <c r="D35" i="15"/>
  <c r="R35" i="15"/>
  <c r="A36" i="15"/>
  <c r="D36" i="15"/>
  <c r="R36" i="15"/>
  <c r="A37" i="15"/>
  <c r="D37" i="15"/>
  <c r="R37" i="15"/>
  <c r="A38" i="15"/>
  <c r="D38" i="15"/>
  <c r="R38" i="15"/>
  <c r="A39" i="15"/>
  <c r="D39" i="15"/>
  <c r="R39" i="15"/>
  <c r="A40" i="15"/>
  <c r="D40" i="15"/>
  <c r="R40" i="15"/>
  <c r="A41" i="15"/>
  <c r="D41" i="15"/>
  <c r="R41" i="15"/>
  <c r="A42" i="15"/>
  <c r="D42" i="15"/>
  <c r="R42" i="15"/>
  <c r="A43" i="15"/>
  <c r="D43" i="15"/>
  <c r="R43" i="15"/>
  <c r="A44" i="15"/>
  <c r="D44" i="15"/>
  <c r="R44" i="15"/>
  <c r="A45" i="15"/>
  <c r="D45" i="15"/>
  <c r="R45" i="15"/>
  <c r="A46" i="15"/>
  <c r="D46" i="15"/>
  <c r="R46" i="15"/>
  <c r="A47" i="15"/>
  <c r="D47" i="15"/>
  <c r="R47" i="15"/>
  <c r="A48" i="15"/>
  <c r="D48" i="15"/>
  <c r="R48" i="15"/>
  <c r="A49" i="15"/>
  <c r="D49" i="15"/>
  <c r="R49" i="15"/>
  <c r="A50" i="15"/>
  <c r="D50" i="15"/>
  <c r="R50" i="15"/>
  <c r="A51" i="15"/>
  <c r="D51" i="15"/>
  <c r="R51" i="15"/>
  <c r="A52" i="15"/>
  <c r="D52" i="15"/>
  <c r="R52" i="15"/>
  <c r="A53" i="15"/>
  <c r="D53" i="15"/>
  <c r="R53" i="15"/>
  <c r="A54" i="15"/>
  <c r="D54" i="15"/>
  <c r="R54" i="15"/>
  <c r="A55" i="15"/>
  <c r="D55" i="15"/>
  <c r="R55" i="15"/>
  <c r="A56" i="15"/>
  <c r="D56" i="15"/>
  <c r="R56" i="15"/>
  <c r="A57" i="15"/>
  <c r="D57" i="15"/>
  <c r="R57" i="15"/>
  <c r="A58" i="15"/>
  <c r="D58" i="15"/>
  <c r="R58" i="15"/>
  <c r="A59" i="15"/>
  <c r="D59" i="15"/>
  <c r="R59" i="15"/>
  <c r="A60" i="15"/>
  <c r="D60" i="15"/>
  <c r="R60" i="15"/>
  <c r="A61" i="15"/>
  <c r="D61" i="15"/>
  <c r="R61" i="15"/>
  <c r="A62" i="15"/>
  <c r="D62" i="15"/>
  <c r="R62" i="15"/>
  <c r="A63" i="15"/>
  <c r="D63" i="15"/>
  <c r="R63" i="15"/>
  <c r="A64" i="15"/>
  <c r="D64" i="15"/>
  <c r="R64" i="15"/>
  <c r="A65" i="15"/>
  <c r="D65" i="15"/>
  <c r="R65" i="15"/>
  <c r="A66" i="15"/>
  <c r="D66" i="15"/>
  <c r="R66" i="15"/>
  <c r="A67" i="15"/>
  <c r="D67" i="15"/>
  <c r="R67" i="15"/>
  <c r="A68" i="15"/>
  <c r="D68" i="15"/>
  <c r="R68" i="15"/>
  <c r="A69" i="15"/>
  <c r="D69" i="15"/>
  <c r="R69" i="15"/>
  <c r="A70" i="15"/>
  <c r="D70" i="15"/>
  <c r="R70" i="15"/>
  <c r="A71" i="15"/>
  <c r="D71" i="15"/>
  <c r="R71" i="15"/>
  <c r="A72" i="15"/>
  <c r="D72" i="15"/>
  <c r="R72" i="15"/>
  <c r="A73" i="15"/>
  <c r="D73" i="15"/>
  <c r="R73" i="15"/>
  <c r="A74" i="15"/>
  <c r="D74" i="15"/>
  <c r="R74" i="15"/>
  <c r="A75" i="15"/>
  <c r="D75" i="15"/>
  <c r="R75" i="15"/>
  <c r="A76" i="15"/>
  <c r="D76" i="15"/>
  <c r="R76" i="15"/>
  <c r="A77" i="15"/>
  <c r="D77" i="15"/>
  <c r="R77" i="15"/>
  <c r="A78" i="15"/>
  <c r="D78" i="15"/>
  <c r="R78" i="15"/>
  <c r="A79" i="15"/>
  <c r="D79" i="15"/>
  <c r="R79" i="15"/>
  <c r="A80" i="15"/>
  <c r="D80" i="15"/>
  <c r="R80" i="15"/>
  <c r="A81" i="15"/>
  <c r="D81" i="15"/>
  <c r="R81" i="15"/>
  <c r="A82" i="15"/>
  <c r="D82" i="15"/>
  <c r="R82" i="15"/>
  <c r="A83" i="15"/>
  <c r="D83" i="15"/>
  <c r="R83" i="15"/>
  <c r="A84" i="15"/>
  <c r="D84" i="15"/>
  <c r="R84" i="15"/>
  <c r="A85" i="15"/>
  <c r="D85" i="15"/>
  <c r="R85" i="15"/>
  <c r="A86" i="15"/>
  <c r="D86" i="15"/>
  <c r="R86" i="15"/>
  <c r="A87" i="15"/>
  <c r="D87" i="15"/>
  <c r="R87" i="15"/>
  <c r="A88" i="15"/>
  <c r="D88" i="15"/>
  <c r="R88" i="15"/>
  <c r="A89" i="15"/>
  <c r="D89" i="15"/>
  <c r="R89" i="15"/>
  <c r="A90" i="15"/>
  <c r="D90" i="15"/>
  <c r="R90" i="15"/>
  <c r="A91" i="15"/>
  <c r="D91" i="15"/>
  <c r="R91" i="15"/>
  <c r="A92" i="15"/>
  <c r="D92" i="15"/>
  <c r="R92" i="15"/>
  <c r="A93" i="15"/>
  <c r="D93" i="15"/>
  <c r="R93" i="15"/>
  <c r="A94" i="15"/>
  <c r="D94" i="15"/>
  <c r="R94" i="15"/>
  <c r="A95" i="15"/>
  <c r="D95" i="15"/>
  <c r="R95" i="15"/>
  <c r="A96" i="15"/>
  <c r="D96" i="15"/>
  <c r="R96" i="15"/>
  <c r="A97" i="15"/>
  <c r="D97" i="15"/>
  <c r="R97" i="15"/>
  <c r="A98" i="15"/>
  <c r="D98" i="15"/>
  <c r="R98" i="15"/>
  <c r="A99" i="15"/>
  <c r="D99" i="15"/>
  <c r="R99" i="15"/>
  <c r="A100" i="15"/>
  <c r="D100" i="15"/>
  <c r="R100" i="15"/>
  <c r="A101" i="15"/>
  <c r="D101" i="15"/>
  <c r="R101" i="15"/>
  <c r="A102" i="15"/>
  <c r="D102" i="15"/>
  <c r="R102" i="15"/>
  <c r="A103" i="15"/>
  <c r="D103" i="15"/>
  <c r="R103" i="15"/>
  <c r="A104" i="15"/>
  <c r="D104" i="15"/>
  <c r="R104" i="15"/>
  <c r="A105" i="15"/>
  <c r="D105" i="15"/>
  <c r="R105" i="15"/>
  <c r="A106" i="15"/>
  <c r="D106" i="15"/>
  <c r="R106" i="15"/>
  <c r="A107" i="15"/>
  <c r="D107" i="15"/>
  <c r="R107" i="15"/>
  <c r="A108" i="15"/>
  <c r="D108" i="15"/>
  <c r="R108" i="15"/>
  <c r="A109" i="15"/>
  <c r="D109" i="15"/>
  <c r="R109" i="15"/>
  <c r="A110" i="15"/>
  <c r="D110" i="15"/>
  <c r="R110" i="15"/>
  <c r="A111" i="15"/>
  <c r="D111" i="15"/>
  <c r="R111" i="15"/>
  <c r="A112" i="15"/>
  <c r="D112" i="15"/>
  <c r="R112" i="15"/>
  <c r="A113" i="15"/>
  <c r="D113" i="15"/>
  <c r="R113" i="15"/>
  <c r="A114" i="15"/>
  <c r="D114" i="15"/>
  <c r="R114" i="15"/>
  <c r="A115" i="15"/>
  <c r="D115" i="15"/>
  <c r="R115" i="15"/>
  <c r="A116" i="15"/>
  <c r="D116" i="15"/>
  <c r="R116" i="15"/>
  <c r="A117" i="15"/>
  <c r="D117" i="15"/>
  <c r="R117" i="15"/>
  <c r="A118" i="15"/>
  <c r="D118" i="15"/>
  <c r="R118" i="15"/>
  <c r="A119" i="15"/>
  <c r="D119" i="15"/>
  <c r="R119" i="15"/>
  <c r="A120" i="15"/>
  <c r="D120" i="15"/>
  <c r="R120" i="15"/>
  <c r="A121" i="15"/>
  <c r="D121" i="15"/>
  <c r="R121" i="15"/>
  <c r="A122" i="15"/>
  <c r="D122" i="15"/>
  <c r="R122" i="15"/>
  <c r="A123" i="15"/>
  <c r="D123" i="15"/>
  <c r="R123" i="15"/>
  <c r="A124" i="15"/>
  <c r="D124" i="15"/>
  <c r="R124" i="15"/>
  <c r="A125" i="15"/>
  <c r="D125" i="15"/>
  <c r="R125" i="15"/>
  <c r="A126" i="15"/>
  <c r="D126" i="15"/>
  <c r="R126" i="15"/>
  <c r="A127" i="15"/>
  <c r="D127" i="15"/>
  <c r="R127" i="15"/>
  <c r="A128" i="15"/>
  <c r="D128" i="15"/>
  <c r="R128" i="15"/>
  <c r="A129" i="15"/>
  <c r="D129" i="15"/>
  <c r="R129" i="15"/>
  <c r="A130" i="15"/>
  <c r="D130" i="15"/>
  <c r="R130" i="15"/>
  <c r="A131" i="15"/>
  <c r="D131" i="15"/>
  <c r="R131" i="15"/>
  <c r="A132" i="15"/>
  <c r="D132" i="15"/>
  <c r="R132" i="15"/>
  <c r="A133" i="15"/>
  <c r="D133" i="15"/>
  <c r="R133" i="15"/>
  <c r="A134" i="15"/>
  <c r="D134" i="15"/>
  <c r="R134" i="15"/>
  <c r="A135" i="15"/>
  <c r="D135" i="15"/>
  <c r="R135" i="15"/>
  <c r="A136" i="15"/>
  <c r="D136" i="15"/>
  <c r="R136" i="15"/>
  <c r="A137" i="15"/>
  <c r="D137" i="15"/>
  <c r="R137" i="15"/>
  <c r="A138" i="15"/>
  <c r="D138" i="15"/>
  <c r="R138" i="15"/>
  <c r="A139" i="15"/>
  <c r="D139" i="15"/>
  <c r="R139" i="15"/>
  <c r="A140" i="15"/>
  <c r="D140" i="15"/>
  <c r="R140" i="15"/>
  <c r="A141" i="15"/>
  <c r="D141" i="15"/>
  <c r="R141" i="15"/>
  <c r="A142" i="15"/>
  <c r="D142" i="15"/>
  <c r="R142" i="15"/>
  <c r="A143" i="15"/>
  <c r="D143" i="15"/>
  <c r="R143" i="15"/>
  <c r="A144" i="15"/>
  <c r="D144" i="15"/>
  <c r="R144" i="15"/>
  <c r="A145" i="15"/>
  <c r="D145" i="15"/>
  <c r="R145" i="15"/>
  <c r="A146" i="15"/>
  <c r="D146" i="15"/>
  <c r="R146" i="15"/>
  <c r="A147" i="15"/>
  <c r="D147" i="15"/>
  <c r="R147" i="15"/>
  <c r="A148" i="15"/>
  <c r="D148" i="15"/>
  <c r="R148" i="15"/>
  <c r="A149" i="15"/>
  <c r="D149" i="15"/>
  <c r="R149" i="15"/>
  <c r="A150" i="15"/>
  <c r="D150" i="15"/>
  <c r="R150" i="15"/>
  <c r="A151" i="15"/>
  <c r="D151" i="15"/>
  <c r="R151" i="15"/>
  <c r="A152" i="15"/>
  <c r="D152" i="15"/>
  <c r="R152" i="15"/>
  <c r="A153" i="15"/>
  <c r="D153" i="15"/>
  <c r="R153" i="15"/>
  <c r="A154" i="15"/>
  <c r="D154" i="15"/>
  <c r="R154" i="15"/>
  <c r="A155" i="15"/>
  <c r="D155" i="15"/>
  <c r="R155" i="15"/>
  <c r="A156" i="15"/>
  <c r="D156" i="15"/>
  <c r="R156" i="15"/>
  <c r="A157" i="15"/>
  <c r="D157" i="15"/>
  <c r="R157" i="15"/>
  <c r="A158" i="15"/>
  <c r="D158" i="15"/>
  <c r="R158" i="15"/>
  <c r="A159" i="15"/>
  <c r="D159" i="15"/>
  <c r="R159" i="15"/>
  <c r="A160" i="15"/>
  <c r="D160" i="15"/>
  <c r="R160" i="15"/>
  <c r="A161" i="15"/>
  <c r="D161" i="15"/>
  <c r="R161" i="15"/>
  <c r="A162" i="15"/>
  <c r="D162" i="15"/>
  <c r="R162" i="15"/>
  <c r="A163" i="15"/>
  <c r="D163" i="15"/>
  <c r="R163" i="15"/>
  <c r="A164" i="15"/>
  <c r="D164" i="15"/>
  <c r="R164" i="15"/>
  <c r="A165" i="15"/>
  <c r="D165" i="15"/>
  <c r="R165" i="15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G84" i="11"/>
  <c r="AB83" i="11"/>
  <c r="AD83" i="11"/>
  <c r="AH83" i="11"/>
  <c r="AD84" i="11"/>
  <c r="AH84" i="11"/>
  <c r="AB85" i="11"/>
  <c r="AD85" i="11"/>
  <c r="AH85" i="11"/>
  <c r="AB86" i="11"/>
  <c r="AD86" i="11"/>
  <c r="AH86" i="11"/>
  <c r="AB87" i="11"/>
  <c r="AD87" i="11"/>
  <c r="AH87" i="11"/>
  <c r="AB88" i="11"/>
  <c r="AD88" i="11"/>
  <c r="AH88" i="11"/>
  <c r="AD89" i="11"/>
  <c r="AH89" i="11"/>
  <c r="AD90" i="11"/>
  <c r="AF90" i="11"/>
  <c r="AH90" i="11"/>
  <c r="AC82" i="11"/>
  <c r="AE82" i="11"/>
  <c r="AG82" i="11"/>
  <c r="AI82" i="11"/>
  <c r="P26" i="12"/>
  <c r="AB90" i="11" s="1"/>
  <c r="V27" i="12"/>
  <c r="AH91" i="11" s="1"/>
  <c r="E86" i="11" s="1"/>
  <c r="Q26" i="12"/>
  <c r="AC90" i="11" s="1"/>
  <c r="R26" i="12"/>
  <c r="S26" i="12"/>
  <c r="AE90" i="11" s="1"/>
  <c r="T26" i="12"/>
  <c r="U26" i="12"/>
  <c r="AG90" i="11" s="1"/>
  <c r="V26" i="12"/>
  <c r="W26" i="12"/>
  <c r="AI90" i="11" s="1"/>
  <c r="W24" i="12"/>
  <c r="AI88" i="11" s="1"/>
  <c r="W21" i="12"/>
  <c r="AI85" i="11" s="1"/>
  <c r="Q18" i="12"/>
  <c r="Q27" i="12" s="1"/>
  <c r="AC91" i="11" s="1"/>
  <c r="E81" i="11" s="1"/>
  <c r="R18" i="12"/>
  <c r="AD82" i="11" s="1"/>
  <c r="S18" i="12"/>
  <c r="T18" i="12"/>
  <c r="AF82" i="11" s="1"/>
  <c r="U18" i="12"/>
  <c r="V18" i="12"/>
  <c r="AH82" i="11" s="1"/>
  <c r="W18" i="12"/>
  <c r="W27" i="12" s="1"/>
  <c r="AI91" i="11" s="1"/>
  <c r="E87" i="11" s="1"/>
  <c r="Q19" i="12"/>
  <c r="AC83" i="11" s="1"/>
  <c r="R19" i="12"/>
  <c r="S19" i="12"/>
  <c r="AE83" i="11" s="1"/>
  <c r="T19" i="12"/>
  <c r="AF83" i="11" s="1"/>
  <c r="U19" i="12"/>
  <c r="AG83" i="11" s="1"/>
  <c r="V19" i="12"/>
  <c r="W19" i="12"/>
  <c r="AI83" i="11" s="1"/>
  <c r="Q20" i="12"/>
  <c r="AC84" i="11" s="1"/>
  <c r="R20" i="12"/>
  <c r="S20" i="12"/>
  <c r="AE84" i="11" s="1"/>
  <c r="T20" i="12"/>
  <c r="AF84" i="11" s="1"/>
  <c r="U20" i="12"/>
  <c r="AG84" i="11" s="1"/>
  <c r="V20" i="12"/>
  <c r="W20" i="12"/>
  <c r="AI84" i="11" s="1"/>
  <c r="Q21" i="12"/>
  <c r="AC85" i="11" s="1"/>
  <c r="R21" i="12"/>
  <c r="S21" i="12"/>
  <c r="AE85" i="11" s="1"/>
  <c r="T21" i="12"/>
  <c r="AF85" i="11" s="1"/>
  <c r="U21" i="12"/>
  <c r="AG85" i="11" s="1"/>
  <c r="V21" i="12"/>
  <c r="Q22" i="12"/>
  <c r="AC86" i="11" s="1"/>
  <c r="R22" i="12"/>
  <c r="S22" i="12"/>
  <c r="AE86" i="11" s="1"/>
  <c r="T22" i="12"/>
  <c r="AF86" i="11" s="1"/>
  <c r="U22" i="12"/>
  <c r="AG86" i="11" s="1"/>
  <c r="V22" i="12"/>
  <c r="W22" i="12"/>
  <c r="AI86" i="11" s="1"/>
  <c r="Q23" i="12"/>
  <c r="AC87" i="11" s="1"/>
  <c r="R23" i="12"/>
  <c r="S23" i="12"/>
  <c r="AE87" i="11" s="1"/>
  <c r="T23" i="12"/>
  <c r="AF87" i="11" s="1"/>
  <c r="U23" i="12"/>
  <c r="AG87" i="11" s="1"/>
  <c r="V23" i="12"/>
  <c r="W23" i="12"/>
  <c r="AI87" i="11" s="1"/>
  <c r="Q24" i="12"/>
  <c r="AC88" i="11" s="1"/>
  <c r="R24" i="12"/>
  <c r="S24" i="12"/>
  <c r="AE88" i="11" s="1"/>
  <c r="T24" i="12"/>
  <c r="AF88" i="11" s="1"/>
  <c r="U24" i="12"/>
  <c r="AG88" i="11" s="1"/>
  <c r="V24" i="12"/>
  <c r="Q25" i="12"/>
  <c r="AC89" i="11" s="1"/>
  <c r="R25" i="12"/>
  <c r="S25" i="12"/>
  <c r="AE89" i="11" s="1"/>
  <c r="T25" i="12"/>
  <c r="AF89" i="11" s="1"/>
  <c r="U25" i="12"/>
  <c r="AG89" i="11" s="1"/>
  <c r="V25" i="12"/>
  <c r="W25" i="12"/>
  <c r="AI89" i="11" s="1"/>
  <c r="P18" i="12"/>
  <c r="AB82" i="11" s="1"/>
  <c r="F22" i="12"/>
  <c r="K22" i="12"/>
  <c r="L22" i="12"/>
  <c r="F23" i="12"/>
  <c r="K23" i="12"/>
  <c r="L23" i="12" s="1"/>
  <c r="F24" i="12"/>
  <c r="L24" i="12" s="1"/>
  <c r="K24" i="12"/>
  <c r="F25" i="12"/>
  <c r="K25" i="12"/>
  <c r="L25" i="12" s="1"/>
  <c r="P25" i="12"/>
  <c r="AB89" i="11" s="1"/>
  <c r="C27" i="12"/>
  <c r="Q28" i="12"/>
  <c r="AC92" i="11" s="1"/>
  <c r="D81" i="11" s="1"/>
  <c r="E110" i="11" s="1"/>
  <c r="D27" i="12"/>
  <c r="R28" i="12"/>
  <c r="AD92" i="11" s="1"/>
  <c r="D82" i="11" s="1"/>
  <c r="F110" i="11" s="1"/>
  <c r="E27" i="12"/>
  <c r="S28" i="12"/>
  <c r="AE92" i="11" s="1"/>
  <c r="D83" i="11" s="1"/>
  <c r="G110" i="11" s="1"/>
  <c r="F18" i="12"/>
  <c r="F19" i="12"/>
  <c r="F20" i="12"/>
  <c r="F21" i="12"/>
  <c r="F26" i="12"/>
  <c r="G27" i="12"/>
  <c r="T28" i="12"/>
  <c r="AF92" i="11" s="1"/>
  <c r="D84" i="11" s="1"/>
  <c r="H110" i="11" s="1"/>
  <c r="H27" i="12"/>
  <c r="U28" i="12"/>
  <c r="I27" i="12"/>
  <c r="V28" i="12"/>
  <c r="AH92" i="11" s="1"/>
  <c r="D86" i="11" s="1"/>
  <c r="J110" i="11" s="1"/>
  <c r="J27" i="12"/>
  <c r="W28" i="12"/>
  <c r="AI92" i="11" s="1"/>
  <c r="D87" i="11" s="1"/>
  <c r="K110" i="11" s="1"/>
  <c r="K18" i="12"/>
  <c r="K19" i="12"/>
  <c r="L19" i="12" s="1"/>
  <c r="K20" i="12"/>
  <c r="K21" i="12"/>
  <c r="K26" i="12"/>
  <c r="K27" i="12"/>
  <c r="L18" i="12"/>
  <c r="L20" i="12"/>
  <c r="L26" i="12"/>
  <c r="B19" i="11"/>
  <c r="B23" i="11"/>
  <c r="B27" i="11"/>
  <c r="B31" i="11"/>
  <c r="A1" i="14"/>
  <c r="A2" i="14"/>
  <c r="A3" i="14"/>
  <c r="D7" i="14"/>
  <c r="D8" i="14"/>
  <c r="D9" i="14"/>
  <c r="D10" i="14"/>
  <c r="D11" i="14"/>
  <c r="A1" i="12"/>
  <c r="A2" i="12"/>
  <c r="A3" i="12"/>
  <c r="D7" i="12"/>
  <c r="D8" i="12"/>
  <c r="D9" i="12"/>
  <c r="D10" i="12"/>
  <c r="D11" i="12"/>
  <c r="A1" i="11"/>
  <c r="A2" i="11"/>
  <c r="A3" i="11"/>
  <c r="D7" i="11"/>
  <c r="D8" i="11"/>
  <c r="D9" i="11"/>
  <c r="D10" i="11"/>
  <c r="D11" i="11"/>
  <c r="C38" i="8"/>
  <c r="C51" i="8"/>
  <c r="F31" i="11" s="1"/>
  <c r="C52" i="8"/>
  <c r="F32" i="11" s="1"/>
  <c r="C53" i="8"/>
  <c r="D38" i="8"/>
  <c r="D51" i="8"/>
  <c r="G31" i="11" s="1"/>
  <c r="D52" i="8"/>
  <c r="G32" i="11" s="1"/>
  <c r="D53" i="8"/>
  <c r="G33" i="11" s="1"/>
  <c r="E38" i="8"/>
  <c r="H18" i="11" s="1"/>
  <c r="E51" i="8"/>
  <c r="H31" i="11" s="1"/>
  <c r="E52" i="8"/>
  <c r="H32" i="11" s="1"/>
  <c r="E53" i="8"/>
  <c r="H33" i="11" s="1"/>
  <c r="F38" i="8"/>
  <c r="F51" i="8"/>
  <c r="I31" i="11" s="1"/>
  <c r="F52" i="8"/>
  <c r="I32" i="11" s="1"/>
  <c r="F53" i="8"/>
  <c r="I33" i="11" s="1"/>
  <c r="B51" i="8"/>
  <c r="B54" i="8" s="1"/>
  <c r="B52" i="8"/>
  <c r="E32" i="11" s="1"/>
  <c r="B53" i="8"/>
  <c r="E33" i="11" s="1"/>
  <c r="B38" i="8"/>
  <c r="E18" i="11" s="1"/>
  <c r="E34" i="11" s="1"/>
  <c r="AB19" i="11" s="1"/>
  <c r="J45" i="11" s="1"/>
  <c r="P32" i="8"/>
  <c r="O32" i="8"/>
  <c r="N32" i="8"/>
  <c r="M32" i="8"/>
  <c r="L32" i="8"/>
  <c r="K32" i="8"/>
  <c r="J32" i="8"/>
  <c r="I32" i="8"/>
  <c r="H32" i="8"/>
  <c r="G32" i="8"/>
  <c r="C32" i="8"/>
  <c r="D32" i="8"/>
  <c r="E32" i="8"/>
  <c r="F32" i="8"/>
  <c r="B32" i="8"/>
  <c r="A1" i="8"/>
  <c r="A2" i="8"/>
  <c r="A3" i="8"/>
  <c r="D7" i="8"/>
  <c r="D8" i="8"/>
  <c r="D9" i="8"/>
  <c r="D10" i="8"/>
  <c r="D11" i="8"/>
  <c r="B33" i="3"/>
  <c r="C33" i="3"/>
  <c r="D33" i="3"/>
  <c r="E33" i="3"/>
  <c r="F33" i="3"/>
  <c r="H18" i="3"/>
  <c r="H19" i="3"/>
  <c r="B20" i="11" s="1"/>
  <c r="H20" i="3"/>
  <c r="B21" i="11" s="1"/>
  <c r="H21" i="3"/>
  <c r="B22" i="11" s="1"/>
  <c r="H22" i="3"/>
  <c r="H23" i="3"/>
  <c r="B24" i="11" s="1"/>
  <c r="H24" i="3"/>
  <c r="B25" i="11" s="1"/>
  <c r="H25" i="3"/>
  <c r="B26" i="11" s="1"/>
  <c r="H26" i="3"/>
  <c r="H27" i="3"/>
  <c r="B28" i="11" s="1"/>
  <c r="H28" i="3"/>
  <c r="B29" i="11" s="1"/>
  <c r="H29" i="3"/>
  <c r="B30" i="11" s="1"/>
  <c r="H30" i="3"/>
  <c r="H31" i="3"/>
  <c r="B32" i="11" s="1"/>
  <c r="H32" i="3"/>
  <c r="B33" i="11" s="1"/>
  <c r="I32" i="3"/>
  <c r="C33" i="11" s="1"/>
  <c r="D33" i="11" s="1"/>
  <c r="H17" i="3"/>
  <c r="B18" i="11" s="1"/>
  <c r="D11" i="3"/>
  <c r="D10" i="3"/>
  <c r="D9" i="3"/>
  <c r="D8" i="3"/>
  <c r="D7" i="3"/>
  <c r="A1" i="3"/>
  <c r="A2" i="3"/>
  <c r="A3" i="3"/>
  <c r="A3" i="2"/>
  <c r="G33" i="3"/>
  <c r="D60" i="11" l="1"/>
  <c r="I102" i="11"/>
  <c r="H102" i="11"/>
  <c r="G102" i="11"/>
  <c r="J102" i="11"/>
  <c r="C102" i="11"/>
  <c r="K102" i="11"/>
  <c r="D102" i="11"/>
  <c r="F102" i="11"/>
  <c r="E102" i="11"/>
  <c r="G101" i="11"/>
  <c r="D101" i="11"/>
  <c r="C101" i="11"/>
  <c r="F101" i="11"/>
  <c r="H101" i="11"/>
  <c r="I101" i="11"/>
  <c r="J101" i="11"/>
  <c r="K101" i="11"/>
  <c r="E101" i="11"/>
  <c r="G80" i="11"/>
  <c r="D88" i="11"/>
  <c r="C110" i="11"/>
  <c r="I108" i="11"/>
  <c r="H108" i="11"/>
  <c r="J108" i="11"/>
  <c r="K108" i="11"/>
  <c r="E108" i="11"/>
  <c r="C108" i="11"/>
  <c r="F108" i="11"/>
  <c r="D108" i="11"/>
  <c r="G108" i="11"/>
  <c r="D100" i="11"/>
  <c r="K100" i="11"/>
  <c r="J100" i="11"/>
  <c r="F100" i="11"/>
  <c r="G100" i="11"/>
  <c r="E100" i="11"/>
  <c r="H100" i="11"/>
  <c r="I100" i="11"/>
  <c r="C100" i="11"/>
  <c r="K99" i="11"/>
  <c r="H99" i="11"/>
  <c r="I99" i="11"/>
  <c r="J99" i="11"/>
  <c r="E99" i="11"/>
  <c r="C99" i="11"/>
  <c r="D99" i="11"/>
  <c r="G99" i="11"/>
  <c r="F99" i="11"/>
  <c r="I106" i="11"/>
  <c r="E106" i="11"/>
  <c r="C106" i="11"/>
  <c r="D106" i="11"/>
  <c r="F106" i="11"/>
  <c r="G106" i="11"/>
  <c r="K106" i="11"/>
  <c r="H106" i="11"/>
  <c r="J106" i="11"/>
  <c r="L27" i="12"/>
  <c r="E60" i="11"/>
  <c r="U27" i="12"/>
  <c r="AG91" i="11" s="1"/>
  <c r="E85" i="11" s="1"/>
  <c r="AI24" i="15"/>
  <c r="D68" i="11" s="1"/>
  <c r="B97" i="11"/>
  <c r="D21" i="11"/>
  <c r="D54" i="8"/>
  <c r="H33" i="3"/>
  <c r="F27" i="12"/>
  <c r="L21" i="12"/>
  <c r="S27" i="12"/>
  <c r="AE91" i="11" s="1"/>
  <c r="E83" i="11" s="1"/>
  <c r="AK27" i="15"/>
  <c r="F71" i="11" s="1"/>
  <c r="AH27" i="15"/>
  <c r="C71" i="11" s="1"/>
  <c r="AI27" i="15"/>
  <c r="D71" i="11" s="1"/>
  <c r="AK19" i="15"/>
  <c r="F63" i="11" s="1"/>
  <c r="AH19" i="15"/>
  <c r="C63" i="11" s="1"/>
  <c r="AI19" i="15"/>
  <c r="D63" i="11" s="1"/>
  <c r="AI20" i="15"/>
  <c r="D64" i="11" s="1"/>
  <c r="B104" i="11"/>
  <c r="D28" i="11"/>
  <c r="C20" i="11"/>
  <c r="I33" i="3"/>
  <c r="F54" i="8"/>
  <c r="B34" i="11"/>
  <c r="H34" i="11"/>
  <c r="AB22" i="11" s="1"/>
  <c r="J48" i="11" s="1"/>
  <c r="C54" i="8"/>
  <c r="F18" i="11"/>
  <c r="F34" i="11" s="1"/>
  <c r="AB20" i="11" s="1"/>
  <c r="J46" i="11" s="1"/>
  <c r="J34" i="11"/>
  <c r="AJ27" i="15"/>
  <c r="E71" i="11" s="1"/>
  <c r="I18" i="11"/>
  <c r="I34" i="11" s="1"/>
  <c r="AB23" i="11" s="1"/>
  <c r="J49" i="11" s="1"/>
  <c r="D94" i="11"/>
  <c r="C105" i="11"/>
  <c r="D95" i="11"/>
  <c r="F105" i="11"/>
  <c r="I103" i="11"/>
  <c r="H95" i="11"/>
  <c r="E54" i="8"/>
  <c r="T27" i="12"/>
  <c r="AF91" i="11" s="1"/>
  <c r="E84" i="11" s="1"/>
  <c r="AH28" i="15"/>
  <c r="C72" i="11" s="1"/>
  <c r="AH24" i="15"/>
  <c r="C68" i="11" s="1"/>
  <c r="AH20" i="15"/>
  <c r="C64" i="11" s="1"/>
  <c r="AH16" i="15"/>
  <c r="AK29" i="15"/>
  <c r="F73" i="11" s="1"/>
  <c r="AK25" i="15"/>
  <c r="F69" i="11" s="1"/>
  <c r="AK21" i="15"/>
  <c r="F65" i="11" s="1"/>
  <c r="AK17" i="15"/>
  <c r="F61" i="11" s="1"/>
  <c r="AJ30" i="15"/>
  <c r="E74" i="11" s="1"/>
  <c r="AJ26" i="15"/>
  <c r="E70" i="11" s="1"/>
  <c r="AJ22" i="15"/>
  <c r="E66" i="11" s="1"/>
  <c r="AJ18" i="15"/>
  <c r="E62" i="11" s="1"/>
  <c r="AI31" i="15"/>
  <c r="D75" i="11" s="1"/>
  <c r="AI23" i="15"/>
  <c r="D67" i="11" s="1"/>
  <c r="J94" i="11"/>
  <c r="C95" i="11"/>
  <c r="C94" i="11"/>
  <c r="H94" i="11"/>
  <c r="H103" i="11"/>
  <c r="K98" i="11"/>
  <c r="G95" i="11"/>
  <c r="D29" i="11"/>
  <c r="P27" i="12"/>
  <c r="AB91" i="11" s="1"/>
  <c r="E80" i="11" s="1"/>
  <c r="E94" i="11"/>
  <c r="I94" i="11"/>
  <c r="G103" i="11"/>
  <c r="J98" i="11"/>
  <c r="F95" i="11"/>
  <c r="R27" i="12"/>
  <c r="AD91" i="11" s="1"/>
  <c r="E82" i="11" s="1"/>
  <c r="AH31" i="15"/>
  <c r="C75" i="11" s="1"/>
  <c r="AH23" i="15"/>
  <c r="C67" i="11" s="1"/>
  <c r="AK28" i="15"/>
  <c r="F72" i="11" s="1"/>
  <c r="AK24" i="15"/>
  <c r="F68" i="11" s="1"/>
  <c r="AK20" i="15"/>
  <c r="F64" i="11" s="1"/>
  <c r="AK16" i="15"/>
  <c r="AJ29" i="15"/>
  <c r="E73" i="11" s="1"/>
  <c r="AJ25" i="15"/>
  <c r="E69" i="11" s="1"/>
  <c r="AJ21" i="15"/>
  <c r="E65" i="11" s="1"/>
  <c r="AJ17" i="15"/>
  <c r="E61" i="11" s="1"/>
  <c r="AI30" i="15"/>
  <c r="D74" i="11" s="1"/>
  <c r="AI26" i="15"/>
  <c r="D70" i="11" s="1"/>
  <c r="AI22" i="15"/>
  <c r="D66" i="11" s="1"/>
  <c r="AI18" i="15"/>
  <c r="D62" i="11" s="1"/>
  <c r="D98" i="11"/>
  <c r="H98" i="11"/>
  <c r="B109" i="11"/>
  <c r="G18" i="11"/>
  <c r="G34" i="11" s="1"/>
  <c r="AB21" i="11" s="1"/>
  <c r="J47" i="11" s="1"/>
  <c r="C107" i="11"/>
  <c r="C98" i="11"/>
  <c r="E107" i="11"/>
  <c r="H107" i="11"/>
  <c r="K105" i="11"/>
  <c r="I98" i="11"/>
  <c r="E98" i="11"/>
  <c r="E105" i="11"/>
  <c r="J105" i="11"/>
  <c r="F98" i="11"/>
  <c r="I105" i="11"/>
  <c r="BC42" i="14"/>
  <c r="BC33" i="14"/>
  <c r="BI44" i="14"/>
  <c r="BI35" i="14"/>
  <c r="BI26" i="14"/>
  <c r="BI17" i="14"/>
  <c r="BH40" i="14"/>
  <c r="BH31" i="14"/>
  <c r="BH22" i="14"/>
  <c r="BG44" i="14"/>
  <c r="BG35" i="14"/>
  <c r="BG26" i="14"/>
  <c r="BG17" i="14"/>
  <c r="BF38" i="14"/>
  <c r="BF29" i="14"/>
  <c r="BE39" i="14"/>
  <c r="BE29" i="14"/>
  <c r="BD39" i="14"/>
  <c r="BD30" i="14"/>
  <c r="BF24" i="14"/>
  <c r="BC41" i="14"/>
  <c r="BC31" i="14"/>
  <c r="BI43" i="14"/>
  <c r="BI34" i="14"/>
  <c r="BI25" i="14"/>
  <c r="BI16" i="14"/>
  <c r="BH39" i="14"/>
  <c r="BH30" i="14"/>
  <c r="BH20" i="14"/>
  <c r="BG43" i="14"/>
  <c r="BG34" i="14"/>
  <c r="BG25" i="14"/>
  <c r="BG16" i="14"/>
  <c r="BF37" i="14"/>
  <c r="BF28" i="14"/>
  <c r="BE37" i="14"/>
  <c r="BE28" i="14"/>
  <c r="BD38" i="14"/>
  <c r="BD29" i="14"/>
  <c r="BF27" i="14"/>
  <c r="BF19" i="14"/>
  <c r="BC39" i="14"/>
  <c r="BJ39" i="14" s="1"/>
  <c r="BO39" i="14" s="1"/>
  <c r="AI140" i="11" s="1"/>
  <c r="AH140" i="11" s="1"/>
  <c r="BC30" i="14"/>
  <c r="BI42" i="14"/>
  <c r="BI33" i="14"/>
  <c r="BI24" i="14"/>
  <c r="BH38" i="14"/>
  <c r="BH28" i="14"/>
  <c r="BH19" i="14"/>
  <c r="BG42" i="14"/>
  <c r="BG33" i="14"/>
  <c r="BG24" i="14"/>
  <c r="BF45" i="14"/>
  <c r="BF36" i="14"/>
  <c r="BE45" i="14"/>
  <c r="BE36" i="14"/>
  <c r="BE16" i="14"/>
  <c r="BD37" i="14"/>
  <c r="BD28" i="14"/>
  <c r="BC17" i="14"/>
  <c r="BC18" i="14"/>
  <c r="BC19" i="14"/>
  <c r="BC20" i="14"/>
  <c r="BC21" i="14"/>
  <c r="BC22" i="14"/>
  <c r="BC23" i="14"/>
  <c r="BC24" i="14"/>
  <c r="BC25" i="14"/>
  <c r="BC26" i="14"/>
  <c r="BC27" i="14"/>
  <c r="BD33" i="14"/>
  <c r="BD41" i="14"/>
  <c r="BE30" i="14"/>
  <c r="BE38" i="14"/>
  <c r="BF16" i="14"/>
  <c r="BF35" i="14"/>
  <c r="BF43" i="14"/>
  <c r="BG21" i="14"/>
  <c r="BG29" i="14"/>
  <c r="BG37" i="14"/>
  <c r="BG45" i="14"/>
  <c r="BH21" i="14"/>
  <c r="BH29" i="14"/>
  <c r="BH37" i="14"/>
  <c r="BH45" i="14"/>
  <c r="BI21" i="14"/>
  <c r="BI29" i="14"/>
  <c r="BI37" i="14"/>
  <c r="BI45" i="14"/>
  <c r="BC32" i="14"/>
  <c r="BJ32" i="14" s="1"/>
  <c r="BO32" i="14" s="1"/>
  <c r="AI133" i="11" s="1"/>
  <c r="AH133" i="11" s="1"/>
  <c r="BC40" i="14"/>
  <c r="BD17" i="14"/>
  <c r="BD18" i="14"/>
  <c r="BD19" i="14"/>
  <c r="BD20" i="14"/>
  <c r="BD21" i="14"/>
  <c r="BD22" i="14"/>
  <c r="BD23" i="14"/>
  <c r="BD24" i="14"/>
  <c r="BD25" i="14"/>
  <c r="BD26" i="14"/>
  <c r="BD27" i="14"/>
  <c r="BE17" i="14"/>
  <c r="BE18" i="14"/>
  <c r="BE19" i="14"/>
  <c r="BE20" i="14"/>
  <c r="BE21" i="14"/>
  <c r="BE22" i="14"/>
  <c r="BE23" i="14"/>
  <c r="BE24" i="14"/>
  <c r="BE25" i="14"/>
  <c r="BE26" i="14"/>
  <c r="BE27" i="14"/>
  <c r="BF17" i="14"/>
  <c r="BC38" i="14"/>
  <c r="BC29" i="14"/>
  <c r="BI41" i="14"/>
  <c r="BI32" i="14"/>
  <c r="BI23" i="14"/>
  <c r="BH36" i="14"/>
  <c r="BH27" i="14"/>
  <c r="BH18" i="14"/>
  <c r="BG41" i="14"/>
  <c r="BG32" i="14"/>
  <c r="BG23" i="14"/>
  <c r="BF44" i="14"/>
  <c r="BF34" i="14"/>
  <c r="BE44" i="14"/>
  <c r="BE35" i="14"/>
  <c r="BD45" i="14"/>
  <c r="BD36" i="14"/>
  <c r="BD16" i="14"/>
  <c r="BF25" i="14"/>
  <c r="BC37" i="14"/>
  <c r="BJ37" i="14" s="1"/>
  <c r="BO37" i="14" s="1"/>
  <c r="AI138" i="11" s="1"/>
  <c r="AH138" i="11" s="1"/>
  <c r="BC28" i="14"/>
  <c r="BI40" i="14"/>
  <c r="BI31" i="14"/>
  <c r="BI22" i="14"/>
  <c r="BH44" i="14"/>
  <c r="BH35" i="14"/>
  <c r="BH26" i="14"/>
  <c r="BH17" i="14"/>
  <c r="BG40" i="14"/>
  <c r="BG31" i="14"/>
  <c r="BG22" i="14"/>
  <c r="BF42" i="14"/>
  <c r="BF33" i="14"/>
  <c r="BE43" i="14"/>
  <c r="BE34" i="14"/>
  <c r="BD44" i="14"/>
  <c r="BD35" i="14"/>
  <c r="BF20" i="14"/>
  <c r="BC45" i="14"/>
  <c r="BC36" i="14"/>
  <c r="BJ36" i="14" s="1"/>
  <c r="BO36" i="14" s="1"/>
  <c r="AI137" i="11" s="1"/>
  <c r="AH137" i="11" s="1"/>
  <c r="BC16" i="14"/>
  <c r="BI39" i="14"/>
  <c r="BI30" i="14"/>
  <c r="BI20" i="14"/>
  <c r="BH43" i="14"/>
  <c r="BH34" i="14"/>
  <c r="BH25" i="14"/>
  <c r="BH16" i="14"/>
  <c r="BG39" i="14"/>
  <c r="BG30" i="14"/>
  <c r="BG20" i="14"/>
  <c r="BF41" i="14"/>
  <c r="BF32" i="14"/>
  <c r="BE42" i="14"/>
  <c r="BE33" i="14"/>
  <c r="BD43" i="14"/>
  <c r="BJ43" i="14" s="1"/>
  <c r="BO43" i="14" s="1"/>
  <c r="AI144" i="11" s="1"/>
  <c r="AH144" i="11" s="1"/>
  <c r="BD34" i="14"/>
  <c r="BJ34" i="14" s="1"/>
  <c r="BO34" i="14" s="1"/>
  <c r="AI135" i="11" s="1"/>
  <c r="AH135" i="11" s="1"/>
  <c r="BF23" i="14"/>
  <c r="BC44" i="14"/>
  <c r="BC35" i="14"/>
  <c r="BJ35" i="14" s="1"/>
  <c r="BO35" i="14" s="1"/>
  <c r="AI136" i="11" s="1"/>
  <c r="AH136" i="11" s="1"/>
  <c r="BI38" i="14"/>
  <c r="BI28" i="14"/>
  <c r="BI19" i="14"/>
  <c r="BH42" i="14"/>
  <c r="BH33" i="14"/>
  <c r="BH24" i="14"/>
  <c r="BG38" i="14"/>
  <c r="BG28" i="14"/>
  <c r="BG19" i="14"/>
  <c r="BF40" i="14"/>
  <c r="BF31" i="14"/>
  <c r="BE41" i="14"/>
  <c r="BE32" i="14"/>
  <c r="BD42" i="14"/>
  <c r="BD32" i="14"/>
  <c r="BF26" i="14"/>
  <c r="BF18" i="14"/>
  <c r="BJ45" i="14" l="1"/>
  <c r="BO45" i="14" s="1"/>
  <c r="AI146" i="11" s="1"/>
  <c r="AH146" i="11" s="1"/>
  <c r="BJ28" i="14"/>
  <c r="BO28" i="14" s="1"/>
  <c r="AI129" i="11" s="1"/>
  <c r="AH129" i="11" s="1"/>
  <c r="BJ20" i="14"/>
  <c r="BO20" i="14" s="1"/>
  <c r="AI121" i="11" s="1"/>
  <c r="AH121" i="11" s="1"/>
  <c r="BJ19" i="14"/>
  <c r="BO19" i="14" s="1"/>
  <c r="AI120" i="11" s="1"/>
  <c r="AH120" i="11" s="1"/>
  <c r="BJ31" i="14"/>
  <c r="BO31" i="14" s="1"/>
  <c r="AI132" i="11" s="1"/>
  <c r="AH132" i="11" s="1"/>
  <c r="AJ32" i="15"/>
  <c r="BJ26" i="14"/>
  <c r="BO26" i="14" s="1"/>
  <c r="AI127" i="11" s="1"/>
  <c r="AH127" i="11" s="1"/>
  <c r="E88" i="11"/>
  <c r="D110" i="11"/>
  <c r="AC23" i="11"/>
  <c r="E76" i="11"/>
  <c r="BJ44" i="14"/>
  <c r="BO44" i="14" s="1"/>
  <c r="AI145" i="11" s="1"/>
  <c r="AH145" i="11" s="1"/>
  <c r="BJ18" i="14"/>
  <c r="BO18" i="14" s="1"/>
  <c r="AI119" i="11" s="1"/>
  <c r="AH119" i="11" s="1"/>
  <c r="BJ25" i="14"/>
  <c r="BO25" i="14" s="1"/>
  <c r="AI126" i="11" s="1"/>
  <c r="AH126" i="11" s="1"/>
  <c r="BJ17" i="14"/>
  <c r="BO17" i="14" s="1"/>
  <c r="AI118" i="11" s="1"/>
  <c r="AH118" i="11" s="1"/>
  <c r="BH46" i="14"/>
  <c r="BL21" i="14" s="1"/>
  <c r="AB122" i="11" s="1"/>
  <c r="AA122" i="11" s="1"/>
  <c r="BJ27" i="14"/>
  <c r="BO27" i="14" s="1"/>
  <c r="AI128" i="11" s="1"/>
  <c r="AH128" i="11" s="1"/>
  <c r="BJ41" i="14"/>
  <c r="BO41" i="14" s="1"/>
  <c r="AI142" i="11" s="1"/>
  <c r="AH142" i="11" s="1"/>
  <c r="BD46" i="14"/>
  <c r="BL17" i="14" s="1"/>
  <c r="AB118" i="11" s="1"/>
  <c r="AA118" i="11" s="1"/>
  <c r="BJ29" i="14"/>
  <c r="BO29" i="14" s="1"/>
  <c r="AI130" i="11" s="1"/>
  <c r="AH130" i="11" s="1"/>
  <c r="BJ16" i="14"/>
  <c r="BO16" i="14" s="1"/>
  <c r="AI117" i="11" s="1"/>
  <c r="AH117" i="11" s="1"/>
  <c r="BC46" i="14"/>
  <c r="BJ38" i="14"/>
  <c r="BO38" i="14" s="1"/>
  <c r="AI139" i="11" s="1"/>
  <c r="AH139" i="11" s="1"/>
  <c r="BJ40" i="14"/>
  <c r="BO40" i="14" s="1"/>
  <c r="AI141" i="11" s="1"/>
  <c r="AH141" i="11" s="1"/>
  <c r="BF46" i="14"/>
  <c r="BL19" i="14" s="1"/>
  <c r="AB120" i="11" s="1"/>
  <c r="AA120" i="11" s="1"/>
  <c r="BJ24" i="14"/>
  <c r="BO24" i="14" s="1"/>
  <c r="AI125" i="11" s="1"/>
  <c r="AH125" i="11" s="1"/>
  <c r="BJ30" i="14"/>
  <c r="BO30" i="14" s="1"/>
  <c r="AI131" i="11" s="1"/>
  <c r="AH131" i="11" s="1"/>
  <c r="BI46" i="14"/>
  <c r="BL22" i="14" s="1"/>
  <c r="AB123" i="11" s="1"/>
  <c r="AA123" i="11" s="1"/>
  <c r="BJ33" i="14"/>
  <c r="BO33" i="14" s="1"/>
  <c r="AI134" i="11" s="1"/>
  <c r="AH134" i="11" s="1"/>
  <c r="B96" i="11"/>
  <c r="D20" i="11"/>
  <c r="C34" i="11"/>
  <c r="AI32" i="15"/>
  <c r="BJ22" i="14"/>
  <c r="BO22" i="14" s="1"/>
  <c r="AI123" i="11" s="1"/>
  <c r="AH123" i="11" s="1"/>
  <c r="BG46" i="14"/>
  <c r="BL20" i="14" s="1"/>
  <c r="AB121" i="11" s="1"/>
  <c r="AA121" i="11" s="1"/>
  <c r="BJ42" i="14"/>
  <c r="BO42" i="14" s="1"/>
  <c r="AI143" i="11" s="1"/>
  <c r="AH143" i="11" s="1"/>
  <c r="F60" i="11"/>
  <c r="F76" i="11" s="1"/>
  <c r="AK32" i="15"/>
  <c r="H97" i="11"/>
  <c r="F97" i="11"/>
  <c r="K97" i="11"/>
  <c r="C97" i="11"/>
  <c r="D97" i="11"/>
  <c r="E97" i="11"/>
  <c r="G97" i="11"/>
  <c r="J97" i="11"/>
  <c r="I97" i="11"/>
  <c r="D76" i="11"/>
  <c r="BJ23" i="14"/>
  <c r="BO23" i="14" s="1"/>
  <c r="AI124" i="11" s="1"/>
  <c r="AH124" i="11" s="1"/>
  <c r="BE46" i="14"/>
  <c r="BL18" i="14" s="1"/>
  <c r="AB119" i="11" s="1"/>
  <c r="AA119" i="11" s="1"/>
  <c r="BJ21" i="14"/>
  <c r="BO21" i="14" s="1"/>
  <c r="AI122" i="11" s="1"/>
  <c r="AH122" i="11" s="1"/>
  <c r="C60" i="11"/>
  <c r="C76" i="11" s="1"/>
  <c r="AH32" i="15"/>
  <c r="D104" i="11"/>
  <c r="F104" i="11"/>
  <c r="E104" i="11"/>
  <c r="G104" i="11"/>
  <c r="H104" i="11"/>
  <c r="I104" i="11"/>
  <c r="J104" i="11"/>
  <c r="K104" i="11"/>
  <c r="C104" i="11"/>
  <c r="D34" i="11" l="1"/>
  <c r="AC24" i="11"/>
  <c r="AB24" i="11" s="1"/>
  <c r="J50" i="11" s="1"/>
  <c r="J51" i="11" s="1"/>
  <c r="F96" i="11"/>
  <c r="D96" i="11"/>
  <c r="H96" i="11"/>
  <c r="G96" i="11"/>
  <c r="E96" i="11"/>
  <c r="I96" i="11"/>
  <c r="J96" i="11"/>
  <c r="K96" i="11"/>
  <c r="C96" i="11"/>
  <c r="B110" i="11"/>
  <c r="BJ46" i="14"/>
  <c r="BL16" i="14"/>
  <c r="AB117" i="11" s="1"/>
  <c r="AA117" i="11" s="1"/>
  <c r="AL118" i="11"/>
  <c r="AL126" i="11"/>
  <c r="AL134" i="11"/>
  <c r="AL142" i="11"/>
  <c r="AL121" i="11"/>
  <c r="AL124" i="11"/>
  <c r="AL122" i="11"/>
  <c r="AL129" i="11"/>
  <c r="AL132" i="11"/>
  <c r="AL135" i="11"/>
  <c r="AL138" i="11"/>
  <c r="AL141" i="11"/>
  <c r="AL144" i="11"/>
  <c r="AL119" i="11"/>
  <c r="AL123" i="11"/>
  <c r="AL145" i="11"/>
  <c r="AL117" i="11"/>
  <c r="AL127" i="11"/>
  <c r="AL130" i="11"/>
  <c r="AL133" i="11"/>
  <c r="AL136" i="11"/>
  <c r="AL139" i="11"/>
  <c r="AL120" i="11"/>
  <c r="AL137" i="11"/>
  <c r="AL140" i="11"/>
  <c r="AL143" i="11"/>
  <c r="AL146" i="11"/>
  <c r="AL128" i="11"/>
  <c r="AL131" i="11"/>
  <c r="AL125" i="11"/>
  <c r="AN130" i="11" l="1"/>
  <c r="H130" i="11" s="1"/>
  <c r="AM130" i="11"/>
  <c r="G130" i="11" s="1"/>
  <c r="AM143" i="11"/>
  <c r="G143" i="11" s="1"/>
  <c r="AN143" i="11"/>
  <c r="H143" i="11" s="1"/>
  <c r="AM127" i="11"/>
  <c r="G127" i="11" s="1"/>
  <c r="AN127" i="11"/>
  <c r="H127" i="11" s="1"/>
  <c r="AN135" i="11"/>
  <c r="H135" i="11" s="1"/>
  <c r="AM135" i="11"/>
  <c r="G135" i="11" s="1"/>
  <c r="AN126" i="11"/>
  <c r="H126" i="11" s="1"/>
  <c r="AM126" i="11"/>
  <c r="G126" i="11" s="1"/>
  <c r="AM140" i="11"/>
  <c r="G140" i="11" s="1"/>
  <c r="AN140" i="11"/>
  <c r="H140" i="11" s="1"/>
  <c r="AN117" i="11"/>
  <c r="H117" i="11" s="1"/>
  <c r="AM117" i="11"/>
  <c r="G117" i="11" s="1"/>
  <c r="AM132" i="11"/>
  <c r="G132" i="11" s="1"/>
  <c r="AN132" i="11"/>
  <c r="H132" i="11" s="1"/>
  <c r="AN118" i="11"/>
  <c r="H118" i="11" s="1"/>
  <c r="AM118" i="11"/>
  <c r="G118" i="11" s="1"/>
  <c r="AM146" i="11"/>
  <c r="G146" i="11" s="1"/>
  <c r="AN146" i="11"/>
  <c r="H146" i="11" s="1"/>
  <c r="AM137" i="11"/>
  <c r="G137" i="11" s="1"/>
  <c r="AN137" i="11"/>
  <c r="H137" i="11" s="1"/>
  <c r="AM145" i="11"/>
  <c r="G145" i="11" s="1"/>
  <c r="AN145" i="11"/>
  <c r="H145" i="11" s="1"/>
  <c r="AN129" i="11"/>
  <c r="H129" i="11" s="1"/>
  <c r="AM129" i="11"/>
  <c r="G129" i="11" s="1"/>
  <c r="AE118" i="11"/>
  <c r="AE120" i="11"/>
  <c r="AE122" i="11"/>
  <c r="AE117" i="11"/>
  <c r="AE123" i="11"/>
  <c r="AE121" i="11"/>
  <c r="AE119" i="11"/>
  <c r="AN138" i="11"/>
  <c r="H138" i="11" s="1"/>
  <c r="AM138" i="11"/>
  <c r="G138" i="11" s="1"/>
  <c r="AM120" i="11"/>
  <c r="G120" i="11" s="1"/>
  <c r="AN120" i="11"/>
  <c r="H120" i="11" s="1"/>
  <c r="AN123" i="11"/>
  <c r="H123" i="11" s="1"/>
  <c r="AM123" i="11"/>
  <c r="G123" i="11" s="1"/>
  <c r="AM122" i="11"/>
  <c r="G122" i="11" s="1"/>
  <c r="AN122" i="11"/>
  <c r="H122" i="11" s="1"/>
  <c r="AM124" i="11"/>
  <c r="G124" i="11" s="1"/>
  <c r="AN124" i="11"/>
  <c r="H124" i="11" s="1"/>
  <c r="I109" i="11"/>
  <c r="AB111" i="11"/>
  <c r="H109" i="11"/>
  <c r="AA111" i="11"/>
  <c r="J109" i="11"/>
  <c r="K109" i="11"/>
  <c r="C109" i="11"/>
  <c r="E109" i="11"/>
  <c r="D109" i="11"/>
  <c r="F109" i="11"/>
  <c r="G109" i="11"/>
  <c r="AN125" i="11"/>
  <c r="H125" i="11" s="1"/>
  <c r="AM125" i="11"/>
  <c r="G125" i="11" s="1"/>
  <c r="AM119" i="11"/>
  <c r="G119" i="11" s="1"/>
  <c r="AN119" i="11"/>
  <c r="H119" i="11" s="1"/>
  <c r="AM136" i="11"/>
  <c r="G136" i="11" s="1"/>
  <c r="AN136" i="11"/>
  <c r="H136" i="11" s="1"/>
  <c r="AN144" i="11"/>
  <c r="H144" i="11" s="1"/>
  <c r="AM144" i="11"/>
  <c r="G144" i="11" s="1"/>
  <c r="AN121" i="11"/>
  <c r="H121" i="11" s="1"/>
  <c r="AM121" i="11"/>
  <c r="G121" i="11" s="1"/>
  <c r="AN139" i="11"/>
  <c r="H139" i="11" s="1"/>
  <c r="AM139" i="11"/>
  <c r="G139" i="11" s="1"/>
  <c r="AN131" i="11"/>
  <c r="H131" i="11" s="1"/>
  <c r="AM131" i="11"/>
  <c r="G131" i="11" s="1"/>
  <c r="AN128" i="11"/>
  <c r="H128" i="11" s="1"/>
  <c r="AM128" i="11"/>
  <c r="G128" i="11" s="1"/>
  <c r="AM133" i="11"/>
  <c r="G133" i="11" s="1"/>
  <c r="AN133" i="11"/>
  <c r="H133" i="11" s="1"/>
  <c r="AM141" i="11"/>
  <c r="G141" i="11" s="1"/>
  <c r="AN141" i="11"/>
  <c r="H141" i="11" s="1"/>
  <c r="AM142" i="11"/>
  <c r="G142" i="11" s="1"/>
  <c r="AN142" i="11"/>
  <c r="H142" i="11" s="1"/>
  <c r="AM134" i="11"/>
  <c r="G134" i="11" s="1"/>
  <c r="AN134" i="11"/>
  <c r="H134" i="11" s="1"/>
  <c r="AG121" i="11" l="1"/>
  <c r="C121" i="11" s="1"/>
  <c r="AF121" i="11"/>
  <c r="B121" i="11" s="1"/>
  <c r="AF117" i="11"/>
  <c r="B117" i="11" s="1"/>
  <c r="AG117" i="11"/>
  <c r="C117" i="11" s="1"/>
  <c r="AG122" i="11"/>
  <c r="C122" i="11" s="1"/>
  <c r="AF122" i="11"/>
  <c r="B122" i="11" s="1"/>
  <c r="AF120" i="11"/>
  <c r="B120" i="11" s="1"/>
  <c r="AG120" i="11"/>
  <c r="C120" i="11" s="1"/>
  <c r="AG118" i="11"/>
  <c r="C118" i="11" s="1"/>
  <c r="AF118" i="11"/>
  <c r="B118" i="11" s="1"/>
  <c r="AF123" i="11"/>
  <c r="B123" i="11" s="1"/>
  <c r="AG123" i="11"/>
  <c r="C123" i="11" s="1"/>
  <c r="AF119" i="11"/>
  <c r="B119" i="11" s="1"/>
  <c r="AG119" i="11"/>
  <c r="C119" i="11" s="1"/>
</calcChain>
</file>

<file path=xl/comments1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Formato: dd/mm/aaaa</t>
        </r>
      </text>
    </comment>
    <comment ref="A24" authorId="0" shapeId="0">
      <text>
        <r>
          <rPr>
            <b/>
            <sz val="9"/>
            <color indexed="81"/>
            <rFont val="Tahoma"/>
            <charset val="1"/>
          </rPr>
          <t>Preenchimento das Modalidades Oferecidas pela escola</t>
        </r>
      </text>
    </comment>
  </commentList>
</comments>
</file>

<file path=xl/comments2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</commentList>
</comments>
</file>

<file path=xl/comments3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Em caso de mais de um tipo de deficiência, preencher somente este campo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Em caso de mais de um tipo de deficiência, preencher somente este campo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Em caso de mais de um tipo de deficiência, preencher somente este campo</t>
        </r>
      </text>
    </comment>
  </commentList>
</comments>
</file>

<file path=xl/comments4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</commentList>
</comments>
</file>

<file path=xl/comments5.xml><?xml version="1.0" encoding="utf-8"?>
<comments xmlns="http://schemas.openxmlformats.org/spreadsheetml/2006/main">
  <authors>
    <author>Fabio Mendes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  <comment ref="A14" authorId="0" shapeId="0">
      <text>
        <r>
          <rPr>
            <b/>
            <sz val="9"/>
            <color indexed="81"/>
            <rFont val="Tahoma"/>
            <charset val="1"/>
          </rPr>
          <t>Preenchimento  Automático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Formato: dd/mm/aa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Preenchimento  Automático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Digite apenas Números, sem traços ou hifens</t>
        </r>
      </text>
    </comment>
  </commentList>
</comments>
</file>

<file path=xl/comments6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</commentList>
</comments>
</file>

<file path=xl/comments7.xml><?xml version="1.0" encoding="utf-8"?>
<comments xmlns="http://schemas.openxmlformats.org/spreadsheetml/2006/main">
  <authors>
    <author>Fabio Mendes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Formato: dd/mm/aaaa
</t>
        </r>
        <r>
          <rPr>
            <b/>
            <i/>
            <sz val="9"/>
            <color indexed="81"/>
            <rFont val="Tahoma"/>
            <family val="2"/>
          </rPr>
          <t>(Obs: preencher somente se desejar uma data diferente de cadastro)</t>
        </r>
      </text>
    </comment>
  </commentList>
</comments>
</file>

<file path=xl/sharedStrings.xml><?xml version="1.0" encoding="utf-8"?>
<sst xmlns="http://schemas.openxmlformats.org/spreadsheetml/2006/main" count="492" uniqueCount="226">
  <si>
    <t>Código CIE</t>
  </si>
  <si>
    <t>Endereço</t>
  </si>
  <si>
    <t>Educação Infantil</t>
  </si>
  <si>
    <t>Creche</t>
  </si>
  <si>
    <t>Pré Escola</t>
  </si>
  <si>
    <t>Ensino Fundamental I</t>
  </si>
  <si>
    <t>Ensino Fundamental II</t>
  </si>
  <si>
    <t>EJA</t>
  </si>
  <si>
    <t>Ensino Fundamental</t>
  </si>
  <si>
    <t>Secretaria Municipal de Educação</t>
  </si>
  <si>
    <t>Identificação</t>
  </si>
  <si>
    <t>Unidade Escolar</t>
  </si>
  <si>
    <t>Equipe Gestora</t>
  </si>
  <si>
    <t>Diretor</t>
  </si>
  <si>
    <t>Vice-Diretor</t>
  </si>
  <si>
    <t>Etapa/Modalidade</t>
  </si>
  <si>
    <t>Manhã</t>
  </si>
  <si>
    <t>Tarde</t>
  </si>
  <si>
    <t>Integral</t>
  </si>
  <si>
    <t>Total</t>
  </si>
  <si>
    <t>Turmas</t>
  </si>
  <si>
    <t>Berçário I</t>
  </si>
  <si>
    <t>Berçário II</t>
  </si>
  <si>
    <t>Infantil I</t>
  </si>
  <si>
    <t>Infantil II</t>
  </si>
  <si>
    <t>Infantil III</t>
  </si>
  <si>
    <t>Infantil IV</t>
  </si>
  <si>
    <t>Infantil V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</si>
  <si>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</si>
  <si>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</si>
  <si>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</si>
  <si>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</si>
  <si>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</si>
  <si>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 xml:space="preserve">6º ano </t>
  </si>
  <si>
    <t xml:space="preserve">7º ano </t>
  </si>
  <si>
    <t xml:space="preserve">8º ano </t>
  </si>
  <si>
    <t xml:space="preserve">9º ano </t>
  </si>
  <si>
    <t>TOTAL</t>
  </si>
  <si>
    <t>Quantidade</t>
  </si>
  <si>
    <t>TOTAL Magistério</t>
  </si>
  <si>
    <t>TOTAL P. Educação</t>
  </si>
  <si>
    <t>Professor</t>
  </si>
  <si>
    <t>Vice-diretor</t>
  </si>
  <si>
    <t>Coordenador Pedagógico</t>
  </si>
  <si>
    <t>Auxiliar de limpeza</t>
  </si>
  <si>
    <t>Merendeira</t>
  </si>
  <si>
    <t>Auxiliar biblioteca</t>
  </si>
  <si>
    <t>Endereço do aluno</t>
  </si>
  <si>
    <t>Rua</t>
  </si>
  <si>
    <t>Nº</t>
  </si>
  <si>
    <t>CEP</t>
  </si>
  <si>
    <t>Bairro</t>
  </si>
  <si>
    <t>Bolsa Família</t>
  </si>
  <si>
    <t>Leve leite</t>
  </si>
  <si>
    <t>BPC</t>
  </si>
  <si>
    <t>Acessibilidade</t>
  </si>
  <si>
    <t>Refeitórios</t>
  </si>
  <si>
    <t>Espaço</t>
  </si>
  <si>
    <t>Pátio</t>
  </si>
  <si>
    <t>Jardins</t>
  </si>
  <si>
    <t>Biblioteca</t>
  </si>
  <si>
    <t>Observações</t>
  </si>
  <si>
    <t>Cozinha</t>
  </si>
  <si>
    <t>Depósito</t>
  </si>
  <si>
    <t>Iluminação</t>
  </si>
  <si>
    <t>Ventilação</t>
  </si>
  <si>
    <t>Pintura</t>
  </si>
  <si>
    <t>Hidráulica</t>
  </si>
  <si>
    <t>Elétrica</t>
  </si>
  <si>
    <t>Tesoureiro</t>
  </si>
  <si>
    <t>Presidente</t>
  </si>
  <si>
    <t>Vice-Presidente</t>
  </si>
  <si>
    <t>Mandato</t>
  </si>
  <si>
    <t>2. Sintese</t>
  </si>
  <si>
    <t>Escola</t>
  </si>
  <si>
    <t>Ano/Ciclo em que está matriculado</t>
  </si>
  <si>
    <t>Idade</t>
  </si>
  <si>
    <t>Outro</t>
  </si>
  <si>
    <t>Nome da Escola</t>
  </si>
  <si>
    <t>Nome Diretor</t>
  </si>
  <si>
    <t>Nome Vice-Diretor</t>
  </si>
  <si>
    <t>Nome Coordenador Pedagógico</t>
  </si>
  <si>
    <t>Conselho de Escola</t>
  </si>
  <si>
    <t>Modalidade de Atendimento</t>
  </si>
  <si>
    <t xml:space="preserve">Até </t>
  </si>
  <si>
    <t>Cidade</t>
  </si>
  <si>
    <t>Data do Preenchimento</t>
  </si>
  <si>
    <t>Sim</t>
  </si>
  <si>
    <t>Não</t>
  </si>
  <si>
    <t>Conselheiro(a) fiscal</t>
  </si>
  <si>
    <t>A Escola Possui:</t>
  </si>
  <si>
    <t>Quantitativo de Alunos</t>
  </si>
  <si>
    <t>Def. Visual</t>
  </si>
  <si>
    <t>Def. Motora</t>
  </si>
  <si>
    <t>Def. Mental</t>
  </si>
  <si>
    <t>Def. Auditiva</t>
  </si>
  <si>
    <t>Def. Multiplas</t>
  </si>
  <si>
    <t>Quantitativo de Profissionais</t>
  </si>
  <si>
    <t>Auxiliar Administrativo</t>
  </si>
  <si>
    <t>TOTAL GERAL</t>
  </si>
  <si>
    <t>Profissionais da Educação</t>
  </si>
  <si>
    <t>Profissionais do Magistério</t>
  </si>
  <si>
    <t>Quadro Geral</t>
  </si>
  <si>
    <t>Num</t>
  </si>
  <si>
    <t xml:space="preserve">Nome do Aluno </t>
  </si>
  <si>
    <t>Especifique</t>
  </si>
  <si>
    <t>Noite</t>
  </si>
  <si>
    <t>Período em que está matriculado</t>
  </si>
  <si>
    <t>Data de Nascimento</t>
  </si>
  <si>
    <t>Tipo de Benefício Recebido</t>
  </si>
  <si>
    <t>Nome do Responsável pelo Aluno</t>
  </si>
  <si>
    <t>Sala de Aula 1</t>
  </si>
  <si>
    <t>Sala de Aula 2</t>
  </si>
  <si>
    <t>Sala de Aula 3</t>
  </si>
  <si>
    <t>Sala de Aula 4</t>
  </si>
  <si>
    <t>Sala de Aula 5</t>
  </si>
  <si>
    <t>Sala de Aula 6</t>
  </si>
  <si>
    <t>Sala de Aula 7</t>
  </si>
  <si>
    <t>Sala de Aula 8</t>
  </si>
  <si>
    <t>Sala de Aula 9</t>
  </si>
  <si>
    <t>Sala de Aula 10</t>
  </si>
  <si>
    <t>Sala de Aula 11</t>
  </si>
  <si>
    <t>Sala do Diretor</t>
  </si>
  <si>
    <t>Sala dos Professores</t>
  </si>
  <si>
    <t>Sala da Coordenação</t>
  </si>
  <si>
    <t>Sanitários Femininos</t>
  </si>
  <si>
    <t>Sanitários Masculinos</t>
  </si>
  <si>
    <t>Quadra Poliesportiva</t>
  </si>
  <si>
    <t>Sala de Informática</t>
  </si>
  <si>
    <t>Sala de Leitura</t>
  </si>
  <si>
    <t>Sala de Audio e Vídeo</t>
  </si>
  <si>
    <t>Ateliê de Artes</t>
  </si>
  <si>
    <t>Laboratório de Ciências</t>
  </si>
  <si>
    <t>Parquinho</t>
  </si>
  <si>
    <t>Secretaria</t>
  </si>
  <si>
    <t>Sub-Grupo</t>
  </si>
  <si>
    <t>Área Base</t>
  </si>
  <si>
    <t>Desenvolvimento</t>
  </si>
  <si>
    <t>Administrativas</t>
  </si>
  <si>
    <t>Área de Apoio</t>
  </si>
  <si>
    <t>Alimentação e Manutenção</t>
  </si>
  <si>
    <t>Avaliação dos Seguintes Aspectos:</t>
  </si>
  <si>
    <t>Móveis / utensílios</t>
  </si>
  <si>
    <t xml:space="preserve">LEGENDA: </t>
  </si>
  <si>
    <t>BOM</t>
  </si>
  <si>
    <t>RAZOÁVEL</t>
  </si>
  <si>
    <t>RUIM</t>
  </si>
  <si>
    <t>Informação Consolidada por Unidade Escolar</t>
  </si>
  <si>
    <t>Alunos com deficiência</t>
  </si>
  <si>
    <t>Carga horária Semanal</t>
  </si>
  <si>
    <t>Profissionais</t>
  </si>
  <si>
    <t>Magistério</t>
  </si>
  <si>
    <t>Educação</t>
  </si>
  <si>
    <t>Carga Horária</t>
  </si>
  <si>
    <t>Carga Horária Total Semanal</t>
  </si>
  <si>
    <t>TOTAIS</t>
  </si>
  <si>
    <t>TOTAL de Profissionais</t>
  </si>
  <si>
    <t>TOTAL de Horas</t>
  </si>
  <si>
    <t>Sub Total</t>
  </si>
  <si>
    <t>Total de Alunos</t>
  </si>
  <si>
    <t>2.1 Profissionais</t>
  </si>
  <si>
    <t>Contagem Geral</t>
  </si>
  <si>
    <t>Etapa / Modalidade</t>
  </si>
  <si>
    <t>TOTAL DE ALUNOS BENEFICIADOS</t>
  </si>
  <si>
    <t>Média      Alunos / Turma</t>
  </si>
  <si>
    <t>Alunos com Deficiência Visual</t>
  </si>
  <si>
    <t>Alunos sem Deficiências</t>
  </si>
  <si>
    <t>Alunos com Deficiência Auditiva</t>
  </si>
  <si>
    <t>Alunos com Deficiência Motora</t>
  </si>
  <si>
    <t>Alunos com Deficiência Mental</t>
  </si>
  <si>
    <t>Alunos com Deficiências Múltiplas</t>
  </si>
  <si>
    <t>1.1 Dimensionamento de Alunos</t>
  </si>
  <si>
    <t>1.2 Portadores de Deficiência x Total de Alunos</t>
  </si>
  <si>
    <t>Totais de Alunos</t>
  </si>
  <si>
    <t>Média de Profissionais (Magistério) por Aluno</t>
  </si>
  <si>
    <t>Média de Profissionais (Educação) por Aluno</t>
  </si>
  <si>
    <t xml:space="preserve">Quantidade </t>
  </si>
  <si>
    <t>Base - Média (quantidade)</t>
  </si>
  <si>
    <t>Base - Média (carga horária)</t>
  </si>
  <si>
    <t>2.2 Profissionais x Alunos</t>
  </si>
  <si>
    <t>3.1 Vulverabilidade de Infraestrutura</t>
  </si>
  <si>
    <t>SOMA</t>
  </si>
  <si>
    <t>Análise por Aspecto</t>
  </si>
  <si>
    <t>Análise por Espaço</t>
  </si>
  <si>
    <t>Pontuação</t>
  </si>
  <si>
    <t>Prioridade</t>
  </si>
  <si>
    <t>1 (Mais Urgente)</t>
  </si>
  <si>
    <t>7 (Menos Urgente)</t>
  </si>
  <si>
    <t>Espaço Analisado</t>
  </si>
  <si>
    <t>Aspecto Analisado</t>
  </si>
  <si>
    <t>30 (Menos Urgente)</t>
  </si>
  <si>
    <t>Guia</t>
  </si>
  <si>
    <t xml:space="preserve">Ordem </t>
  </si>
  <si>
    <t xml:space="preserve">Pontos </t>
  </si>
  <si>
    <t>Aspecto</t>
  </si>
  <si>
    <t>1.3 Alunos Beneficiados (PTR)</t>
  </si>
  <si>
    <t>DIAGNÓSTICO DE VULNERABILIDADE SOCIAL DOS ESTUDANTES (BPC E BF)</t>
  </si>
  <si>
    <t>Passo a passo: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</si>
  <si>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Realizar a reunião com diretores escolares para socializar os propósitos da coleta de dados e apresentação do instrumento;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</si>
  <si>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Encaminhar instrumento de coleta às escolas e estabelecer prazo para a devolutiva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</si>
  <si>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Acompanhar o preenchimento e criar plantão de dúvidas para esclarecimento do preenchimento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</si>
  <si>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Receber os instrumentos preenchidos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</si>
  <si>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Compilar os dados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</si>
  <si>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Apresentar os dados compilados à rede</t>
    </r>
  </si>
  <si>
    <t>Orientações de uso:</t>
  </si>
  <si>
    <t>Esses dados, conjuntamente com os demais, favorecerão a priorização das escolas que terão a política de educação integral implementada inicialmente.</t>
  </si>
  <si>
    <t>Outras orientações de uso:</t>
  </si>
  <si>
    <t>Esses dados poderão ser utilizados na viabilização, priorização e criação de políticas públicas setoriais prioritárias específicas na cidade.</t>
  </si>
  <si>
    <t>Não deixe de socializar esses dados com a Secretaria de Saúde, Assistência Social, Esportes e o Prefeito, de modo que possam avaliar a incidência de políticas públicas nessas localidades</t>
  </si>
  <si>
    <t>DIAGNÓSTICO INICIAL DA INFRAESTRUTURA DAS ESCOLAS</t>
  </si>
  <si>
    <t>Além disso, esse compilado ajudará você e sua equipe a organizar o processo de adequação da infraestrutura das escolas para a viabilização da política, compatibilizando as prioridades com os recursos orçamentários disponíveis.</t>
  </si>
  <si>
    <t>Outras ferramentas de apoio:</t>
  </si>
  <si>
    <t>O CONVIVA Educação disponibiliza uma ferramenta de diagnóstico das unidades escolares que poderá ser complementar a essa disponibilizado para a implementação da política de educação integral (CONVIVA/FERRAMENTAS/INFRAESTRUTURA DOS PRÉDIOS)</t>
  </si>
  <si>
    <t>COMPILAÇÃO DOS DADOS DAS CONDIÇÕES DE SAÚDE DOS ESTUDANTES EM VULNERABILIDADE SOCIAL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</si>
  <si>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Acionar a Secretaria de Saúde e explicitar os propósitos do levantamento;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</si>
  <si>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Encaminhar a planilha de levantamento;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</si>
  <si>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Receber os dados;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</si>
  <si>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Consolidar os dados;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</si>
  <si>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Apresentar os resultados às secretarias envolvidas e construir a proposta de convergência.</t>
    </r>
  </si>
  <si>
    <t>COMPÊNDIO DOS DADOS LEVANTADOS</t>
  </si>
  <si>
    <t>DIAGNÓSTICO</t>
  </si>
  <si>
    <t>Como utilizar as planilhas?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</si>
  <si>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Leiam todas as orientações abaixo</t>
    </r>
  </si>
  <si>
    <r>
      <t xml:space="preserve">2) </t>
    </r>
    <r>
      <rPr>
        <sz val="9"/>
        <color theme="1"/>
        <rFont val="Arial"/>
        <family val="2"/>
      </rPr>
      <t> Apresentem as planilhas de coleta às escolas</t>
    </r>
  </si>
  <si>
    <t>3) Apresentem as respectivas planilhas de coleta às demais Secretarias</t>
  </si>
  <si>
    <r>
      <t xml:space="preserve">4) </t>
    </r>
    <r>
      <rPr>
        <sz val="10"/>
        <color theme="1"/>
        <rFont val="Arial"/>
        <family val="2"/>
      </rPr>
      <t>Com base nos preenchimentos, a tabela "Consolidação" será preenchida automaticamente. Com ela vocês terão os dados individuais das escolas sistematizados para análise.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</si>
</sst>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Prefeitura Municipal de &quot;@"/>
    <numFmt numFmtId="165" formatCode="&quot;Mapa de atendimento de alunos ( Mês &quot;mm&quot; / &quot;yyyy&quot; )&quot;"/>
    <numFmt numFmtId="166" formatCode="000"/>
    <numFmt numFmtId="167" formatCode="00"/>
    <numFmt numFmtId="168" formatCode="&quot;Mapa de Atendimento de Alunos ( Mês &quot;mm&quot; / &quot;yyyy&quot; )&quot;"/>
    <numFmt numFmtId="169" formatCode="dd/mm/yy;@"/>
    <numFmt numFmtId="170" formatCode="00000\-000"/>
    <numFmt numFmtId="171" formatCode="00&quot;h&quot;"/>
    <numFmt numFmtId="172" formatCode="0.00&quot;min&quot;"/>
    <numFmt numFmtId="173" formatCode="0.000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6"/>
      <color indexed="8"/>
      <name val="Calibri"/>
      <family val="2"/>
    </font>
    <font>
      <b/>
      <sz val="9"/>
      <color indexed="81"/>
      <name val="Tahoma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1"/>
      <name val="Tahoma"/>
      <family val="2"/>
    </font>
    <font>
      <b/>
      <sz val="11"/>
      <color indexed="62"/>
      <name val="Calibri"/>
      <family val="2"/>
    </font>
    <font>
      <b/>
      <u/>
      <sz val="10"/>
      <color indexed="8"/>
      <name val="Calibri"/>
      <family val="2"/>
    </font>
    <font>
      <sz val="16"/>
      <color indexed="8"/>
      <name val="Britannic Bold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8"/>
      <color indexed="8"/>
      <name val="Britannic Bol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20"/>
      <color theme="5"/>
      <name val="Calibri"/>
      <family val="2"/>
      <scheme val="minor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u/>
      <sz val="11"/>
      <color theme="5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1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indent="1"/>
    </xf>
    <xf numFmtId="0" fontId="1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</xf>
    <xf numFmtId="0" fontId="1" fillId="0" borderId="7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center" vertical="center" textRotation="90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indent="1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0" fillId="0" borderId="15" xfId="0" applyBorder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165" fontId="10" fillId="0" borderId="0" xfId="0" applyNumberFormat="1" applyFont="1" applyAlignment="1" applyProtection="1">
      <alignment horizontal="centerContinuous" vertical="center"/>
    </xf>
    <xf numFmtId="0" fontId="4" fillId="0" borderId="9" xfId="0" applyNumberFormat="1" applyFont="1" applyBorder="1" applyAlignment="1" applyProtection="1">
      <alignment horizontal="left" vertical="center" indent="2"/>
      <protection locked="0"/>
    </xf>
    <xf numFmtId="0" fontId="4" fillId="0" borderId="19" xfId="0" applyNumberFormat="1" applyFont="1" applyBorder="1" applyAlignment="1" applyProtection="1">
      <alignment horizontal="left" vertical="center" indent="2"/>
      <protection locked="0"/>
    </xf>
    <xf numFmtId="0" fontId="4" fillId="0" borderId="20" xfId="0" applyNumberFormat="1" applyFont="1" applyBorder="1" applyAlignment="1" applyProtection="1">
      <alignment horizontal="left" vertical="center" indent="2"/>
      <protection locked="0"/>
    </xf>
    <xf numFmtId="0" fontId="4" fillId="0" borderId="13" xfId="0" applyNumberFormat="1" applyFont="1" applyBorder="1" applyAlignment="1" applyProtection="1">
      <alignment horizontal="left" vertical="center" indent="2"/>
      <protection locked="0"/>
    </xf>
    <xf numFmtId="0" fontId="4" fillId="0" borderId="11" xfId="0" applyNumberFormat="1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9" xfId="0" applyNumberFormat="1" applyFont="1" applyBorder="1" applyAlignment="1" applyProtection="1">
      <alignment horizontal="centerContinuous" vertical="center"/>
    </xf>
    <xf numFmtId="0" fontId="4" fillId="0" borderId="21" xfId="0" applyNumberFormat="1" applyFont="1" applyBorder="1" applyAlignment="1" applyProtection="1">
      <alignment horizontal="centerContinuous" vertical="center"/>
    </xf>
    <xf numFmtId="0" fontId="4" fillId="0" borderId="16" xfId="0" applyNumberFormat="1" applyFont="1" applyBorder="1" applyAlignment="1" applyProtection="1">
      <alignment horizontal="centerContinuous" vertical="center"/>
    </xf>
    <xf numFmtId="0" fontId="4" fillId="0" borderId="13" xfId="0" applyNumberFormat="1" applyFont="1" applyBorder="1" applyAlignment="1" applyProtection="1">
      <alignment horizontal="centerContinuous" vertical="center"/>
    </xf>
    <xf numFmtId="0" fontId="4" fillId="0" borderId="22" xfId="0" applyNumberFormat="1" applyFont="1" applyBorder="1" applyAlignment="1" applyProtection="1">
      <alignment horizontal="centerContinuous" vertical="center"/>
    </xf>
    <xf numFmtId="0" fontId="4" fillId="0" borderId="18" xfId="0" applyNumberFormat="1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Continuous" vertical="center"/>
    </xf>
    <xf numFmtId="0" fontId="4" fillId="0" borderId="19" xfId="0" applyNumberFormat="1" applyFont="1" applyBorder="1" applyAlignment="1" applyProtection="1">
      <alignment horizontal="centerContinuous" vertical="center"/>
    </xf>
    <xf numFmtId="0" fontId="4" fillId="0" borderId="17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26" xfId="0" applyFont="1" applyBorder="1" applyProtection="1"/>
    <xf numFmtId="0" fontId="4" fillId="2" borderId="27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28" xfId="0" applyFont="1" applyBorder="1" applyProtection="1"/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166" fontId="4" fillId="0" borderId="34" xfId="0" applyNumberFormat="1" applyFont="1" applyBorder="1" applyAlignment="1" applyProtection="1">
      <alignment horizontal="center" vertical="center"/>
      <protection locked="0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166" fontId="4" fillId="0" borderId="36" xfId="0" applyNumberFormat="1" applyFont="1" applyBorder="1" applyAlignment="1" applyProtection="1">
      <alignment horizontal="center" vertical="center"/>
      <protection locked="0"/>
    </xf>
    <xf numFmtId="166" fontId="4" fillId="0" borderId="37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38" xfId="0" applyNumberFormat="1" applyFont="1" applyBorder="1" applyAlignment="1" applyProtection="1">
      <alignment horizontal="center" vertical="center"/>
      <protection locked="0"/>
    </xf>
    <xf numFmtId="166" fontId="4" fillId="0" borderId="39" xfId="0" applyNumberFormat="1" applyFont="1" applyBorder="1" applyAlignment="1" applyProtection="1">
      <alignment horizontal="center" vertic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Continuous"/>
    </xf>
    <xf numFmtId="0" fontId="3" fillId="0" borderId="3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167" fontId="2" fillId="0" borderId="30" xfId="0" applyNumberFormat="1" applyFont="1" applyBorder="1" applyAlignment="1" applyProtection="1">
      <alignment horizontal="center" vertical="center"/>
    </xf>
    <xf numFmtId="167" fontId="2" fillId="0" borderId="40" xfId="0" applyNumberFormat="1" applyFont="1" applyBorder="1" applyAlignment="1" applyProtection="1">
      <alignment horizontal="center" vertical="center"/>
    </xf>
    <xf numFmtId="167" fontId="2" fillId="0" borderId="3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67" fontId="4" fillId="0" borderId="41" xfId="0" applyNumberFormat="1" applyFont="1" applyBorder="1" applyAlignment="1" applyProtection="1">
      <alignment horizontal="center" vertical="center"/>
    </xf>
    <xf numFmtId="167" fontId="4" fillId="0" borderId="41" xfId="0" applyNumberFormat="1" applyFont="1" applyBorder="1" applyAlignment="1" applyProtection="1">
      <alignment horizontal="center"/>
    </xf>
    <xf numFmtId="167" fontId="4" fillId="0" borderId="34" xfId="0" applyNumberFormat="1" applyFont="1" applyBorder="1" applyAlignment="1" applyProtection="1">
      <alignment horizontal="center" vertical="center"/>
      <protection locked="0"/>
    </xf>
    <xf numFmtId="167" fontId="4" fillId="0" borderId="42" xfId="0" applyNumberFormat="1" applyFont="1" applyBorder="1" applyAlignment="1" applyProtection="1">
      <alignment horizontal="center" vertical="center"/>
      <protection locked="0"/>
    </xf>
    <xf numFmtId="167" fontId="4" fillId="0" borderId="6" xfId="0" applyNumberFormat="1" applyFont="1" applyBorder="1" applyAlignment="1" applyProtection="1">
      <alignment horizontal="center" vertical="center"/>
      <protection locked="0"/>
    </xf>
    <xf numFmtId="167" fontId="4" fillId="0" borderId="36" xfId="0" applyNumberFormat="1" applyFont="1" applyBorder="1" applyAlignment="1" applyProtection="1">
      <alignment horizontal="center" vertical="center"/>
      <protection locked="0"/>
    </xf>
    <xf numFmtId="167" fontId="4" fillId="0" borderId="43" xfId="0" applyNumberFormat="1" applyFont="1" applyBorder="1" applyAlignment="1" applyProtection="1">
      <alignment horizontal="center" vertical="center"/>
      <protection locked="0"/>
    </xf>
    <xf numFmtId="167" fontId="4" fillId="0" borderId="7" xfId="0" applyNumberFormat="1" applyFont="1" applyBorder="1" applyAlignment="1" applyProtection="1">
      <alignment horizontal="center" vertical="center"/>
      <protection locked="0"/>
    </xf>
    <xf numFmtId="167" fontId="4" fillId="0" borderId="38" xfId="0" applyNumberFormat="1" applyFont="1" applyBorder="1" applyAlignment="1" applyProtection="1">
      <alignment horizontal="center" vertical="center"/>
      <protection locked="0"/>
    </xf>
    <xf numFmtId="167" fontId="4" fillId="0" borderId="44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168" fontId="10" fillId="0" borderId="0" xfId="0" applyNumberFormat="1" applyFont="1" applyAlignment="1" applyProtection="1">
      <alignment horizontal="centerContinuous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167" fontId="0" fillId="0" borderId="47" xfId="0" applyNumberFormat="1" applyBorder="1" applyAlignment="1" applyProtection="1">
      <alignment horizontal="center"/>
    </xf>
    <xf numFmtId="167" fontId="5" fillId="0" borderId="21" xfId="0" applyNumberFormat="1" applyFont="1" applyBorder="1" applyAlignment="1" applyProtection="1">
      <alignment horizontal="center"/>
    </xf>
    <xf numFmtId="167" fontId="0" fillId="2" borderId="14" xfId="0" applyNumberFormat="1" applyFill="1" applyBorder="1" applyAlignment="1" applyProtection="1">
      <alignment horizontal="center"/>
    </xf>
    <xf numFmtId="167" fontId="0" fillId="0" borderId="48" xfId="0" applyNumberFormat="1" applyBorder="1" applyAlignment="1" applyProtection="1">
      <alignment horizontal="center"/>
    </xf>
    <xf numFmtId="167" fontId="5" fillId="0" borderId="49" xfId="0" applyNumberFormat="1" applyFont="1" applyBorder="1" applyAlignment="1" applyProtection="1">
      <alignment horizontal="center"/>
    </xf>
    <xf numFmtId="167" fontId="0" fillId="2" borderId="41" xfId="0" applyNumberFormat="1" applyFill="1" applyBorder="1" applyAlignment="1" applyProtection="1">
      <alignment horizontal="center"/>
    </xf>
    <xf numFmtId="167" fontId="0" fillId="0" borderId="50" xfId="0" applyNumberFormat="1" applyBorder="1" applyAlignment="1" applyProtection="1">
      <alignment horizontal="center"/>
    </xf>
    <xf numFmtId="167" fontId="5" fillId="0" borderId="51" xfId="0" applyNumberFormat="1" applyFont="1" applyBorder="1" applyAlignment="1" applyProtection="1">
      <alignment horizontal="center"/>
    </xf>
    <xf numFmtId="167" fontId="0" fillId="2" borderId="12" xfId="0" applyNumberFormat="1" applyFill="1" applyBorder="1" applyAlignment="1" applyProtection="1">
      <alignment horizontal="center"/>
    </xf>
    <xf numFmtId="167" fontId="0" fillId="0" borderId="52" xfId="0" applyNumberFormat="1" applyBorder="1" applyAlignment="1" applyProtection="1">
      <alignment horizontal="center"/>
      <protection locked="0"/>
    </xf>
    <xf numFmtId="167" fontId="0" fillId="0" borderId="53" xfId="0" applyNumberFormat="1" applyBorder="1" applyAlignment="1" applyProtection="1">
      <alignment horizontal="center"/>
      <protection locked="0"/>
    </xf>
    <xf numFmtId="167" fontId="0" fillId="0" borderId="54" xfId="0" applyNumberFormat="1" applyBorder="1" applyAlignment="1" applyProtection="1">
      <alignment horizontal="center"/>
      <protection locked="0"/>
    </xf>
    <xf numFmtId="167" fontId="0" fillId="0" borderId="36" xfId="0" applyNumberFormat="1" applyBorder="1" applyAlignment="1" applyProtection="1">
      <alignment horizontal="center"/>
      <protection locked="0"/>
    </xf>
    <xf numFmtId="167" fontId="0" fillId="0" borderId="43" xfId="0" applyNumberFormat="1" applyBorder="1" applyAlignment="1" applyProtection="1">
      <alignment horizontal="center"/>
      <protection locked="0"/>
    </xf>
    <xf numFmtId="167" fontId="0" fillId="0" borderId="37" xfId="0" applyNumberFormat="1" applyBorder="1" applyAlignment="1" applyProtection="1">
      <alignment horizontal="center"/>
      <protection locked="0"/>
    </xf>
    <xf numFmtId="167" fontId="0" fillId="0" borderId="23" xfId="0" applyNumberFormat="1" applyBorder="1" applyAlignment="1" applyProtection="1">
      <alignment horizontal="center"/>
      <protection locked="0"/>
    </xf>
    <xf numFmtId="167" fontId="0" fillId="0" borderId="45" xfId="0" applyNumberFormat="1" applyBorder="1" applyAlignment="1" applyProtection="1">
      <alignment horizontal="center"/>
      <protection locked="0"/>
    </xf>
    <xf numFmtId="167" fontId="0" fillId="0" borderId="24" xfId="0" applyNumberFormat="1" applyBorder="1" applyAlignment="1" applyProtection="1">
      <alignment horizontal="center"/>
      <protection locked="0"/>
    </xf>
    <xf numFmtId="167" fontId="5" fillId="0" borderId="55" xfId="0" applyNumberFormat="1" applyFont="1" applyBorder="1" applyAlignment="1" applyProtection="1">
      <alignment horizontal="center"/>
      <protection locked="0"/>
    </xf>
    <xf numFmtId="167" fontId="5" fillId="0" borderId="53" xfId="0" applyNumberFormat="1" applyFont="1" applyBorder="1" applyAlignment="1" applyProtection="1">
      <alignment horizontal="center"/>
      <protection locked="0"/>
    </xf>
    <xf numFmtId="167" fontId="5" fillId="0" borderId="56" xfId="0" applyNumberFormat="1" applyFont="1" applyBorder="1" applyAlignment="1" applyProtection="1">
      <alignment horizontal="center"/>
      <protection locked="0"/>
    </xf>
    <xf numFmtId="167" fontId="5" fillId="0" borderId="57" xfId="0" applyNumberFormat="1" applyFont="1" applyBorder="1" applyAlignment="1" applyProtection="1">
      <alignment horizontal="center"/>
      <protection locked="0"/>
    </xf>
    <xf numFmtId="167" fontId="5" fillId="0" borderId="43" xfId="0" applyNumberFormat="1" applyFont="1" applyBorder="1" applyAlignment="1" applyProtection="1">
      <alignment horizontal="center"/>
      <protection locked="0"/>
    </xf>
    <xf numFmtId="167" fontId="5" fillId="0" borderId="58" xfId="0" applyNumberFormat="1" applyFont="1" applyBorder="1" applyAlignment="1" applyProtection="1">
      <alignment horizontal="center"/>
      <protection locked="0"/>
    </xf>
    <xf numFmtId="167" fontId="5" fillId="0" borderId="25" xfId="0" applyNumberFormat="1" applyFont="1" applyBorder="1" applyAlignment="1" applyProtection="1">
      <alignment horizontal="center"/>
      <protection locked="0"/>
    </xf>
    <xf numFmtId="167" fontId="5" fillId="0" borderId="45" xfId="0" applyNumberFormat="1" applyFont="1" applyBorder="1" applyAlignment="1" applyProtection="1">
      <alignment horizontal="center"/>
      <protection locked="0"/>
    </xf>
    <xf numFmtId="167" fontId="5" fillId="0" borderId="46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/>
    <xf numFmtId="0" fontId="4" fillId="0" borderId="0" xfId="0" applyFont="1" applyAlignment="1" applyProtection="1">
      <alignment horizontal="left" indent="1"/>
    </xf>
    <xf numFmtId="0" fontId="4" fillId="0" borderId="9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4" fillId="0" borderId="0" xfId="0" applyFont="1" applyBorder="1" applyProtection="1"/>
    <xf numFmtId="166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3" borderId="59" xfId="0" applyFont="1" applyFill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60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indent="1"/>
      <protection locked="0"/>
    </xf>
    <xf numFmtId="3" fontId="4" fillId="0" borderId="42" xfId="0" applyNumberFormat="1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170" fontId="4" fillId="0" borderId="6" xfId="0" applyNumberFormat="1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left" indent="1"/>
      <protection locked="0"/>
    </xf>
    <xf numFmtId="3" fontId="4" fillId="0" borderId="43" xfId="0" applyNumberFormat="1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170" fontId="4" fillId="0" borderId="7" xfId="0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left" indent="1"/>
      <protection locked="0"/>
    </xf>
    <xf numFmtId="3" fontId="4" fillId="0" borderId="45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170" fontId="4" fillId="0" borderId="5" xfId="0" applyNumberFormat="1" applyFont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61" xfId="0" applyFont="1" applyFill="1" applyBorder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left" indent="1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63" xfId="0" applyFont="1" applyFill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left" indent="1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65" xfId="0" applyFont="1" applyFill="1" applyBorder="1" applyAlignment="1" applyProtection="1">
      <alignment horizontal="center"/>
      <protection locked="0"/>
    </xf>
    <xf numFmtId="0" fontId="4" fillId="3" borderId="66" xfId="0" applyFont="1" applyFill="1" applyBorder="1" applyAlignment="1" applyProtection="1">
      <alignment horizontal="left" indent="1"/>
      <protection locked="0"/>
    </xf>
    <xf numFmtId="167" fontId="4" fillId="2" borderId="41" xfId="0" applyNumberFormat="1" applyFont="1" applyFill="1" applyBorder="1" applyAlignment="1" applyProtection="1">
      <alignment horizontal="center"/>
    </xf>
    <xf numFmtId="167" fontId="4" fillId="2" borderId="15" xfId="0" applyNumberFormat="1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left" indent="1"/>
      <protection locked="0"/>
    </xf>
    <xf numFmtId="169" fontId="4" fillId="0" borderId="41" xfId="0" applyNumberFormat="1" applyFont="1" applyBorder="1" applyAlignment="1" applyProtection="1">
      <alignment horizontal="center"/>
      <protection locked="0"/>
    </xf>
    <xf numFmtId="166" fontId="4" fillId="2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indent="1"/>
      <protection locked="0"/>
    </xf>
    <xf numFmtId="169" fontId="4" fillId="0" borderId="10" xfId="0" applyNumberFormat="1" applyFont="1" applyBorder="1" applyAlignment="1" applyProtection="1">
      <alignment horizontal="center"/>
      <protection locked="0"/>
    </xf>
    <xf numFmtId="166" fontId="4" fillId="2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indent="1"/>
      <protection locked="0"/>
    </xf>
    <xf numFmtId="169" fontId="4" fillId="0" borderId="15" xfId="0" applyNumberFormat="1" applyFont="1" applyBorder="1" applyAlignment="1" applyProtection="1">
      <alignment horizontal="center"/>
      <protection locked="0"/>
    </xf>
    <xf numFmtId="166" fontId="4" fillId="4" borderId="4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1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0" fillId="0" borderId="26" xfId="0" applyBorder="1" applyProtection="1"/>
    <xf numFmtId="0" fontId="0" fillId="0" borderId="13" xfId="0" applyBorder="1" applyProtection="1"/>
    <xf numFmtId="167" fontId="0" fillId="0" borderId="14" xfId="0" applyNumberForma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0" borderId="10" xfId="0" applyNumberForma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7" fontId="0" fillId="0" borderId="69" xfId="0" applyNumberFormat="1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167" fontId="0" fillId="0" borderId="41" xfId="0" applyNumberForma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7" fontId="0" fillId="0" borderId="73" xfId="0" applyNumberForma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7" fontId="0" fillId="0" borderId="74" xfId="0" applyNumberFormat="1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167" fontId="0" fillId="0" borderId="15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1" fontId="0" fillId="0" borderId="9" xfId="0" applyNumberFormat="1" applyBorder="1" applyAlignment="1" applyProtection="1">
      <alignment horizontal="center" vertical="center"/>
    </xf>
    <xf numFmtId="171" fontId="0" fillId="0" borderId="11" xfId="0" applyNumberFormat="1" applyBorder="1" applyAlignment="1" applyProtection="1">
      <alignment horizontal="center" vertical="center"/>
    </xf>
    <xf numFmtId="171" fontId="0" fillId="0" borderId="13" xfId="0" applyNumberForma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167" fontId="0" fillId="0" borderId="0" xfId="0" applyNumberFormat="1" applyFill="1" applyBorder="1" applyAlignment="1" applyProtection="1">
      <alignment horizontal="center"/>
    </xf>
    <xf numFmtId="167" fontId="3" fillId="0" borderId="95" xfId="0" applyNumberFormat="1" applyFont="1" applyBorder="1" applyAlignment="1" applyProtection="1">
      <alignment horizontal="center"/>
    </xf>
    <xf numFmtId="167" fontId="3" fillId="0" borderId="96" xfId="0" applyNumberFormat="1" applyFont="1" applyBorder="1" applyAlignment="1" applyProtection="1">
      <alignment horizontal="center"/>
    </xf>
    <xf numFmtId="167" fontId="3" fillId="0" borderId="1" xfId="0" applyNumberFormat="1" applyFont="1" applyBorder="1" applyAlignment="1" applyProtection="1">
      <alignment horizontal="center"/>
    </xf>
    <xf numFmtId="167" fontId="3" fillId="0" borderId="30" xfId="0" applyNumberFormat="1" applyFont="1" applyBorder="1" applyAlignment="1" applyProtection="1">
      <alignment horizontal="center"/>
    </xf>
    <xf numFmtId="167" fontId="3" fillId="0" borderId="40" xfId="0" applyNumberFormat="1" applyFont="1" applyBorder="1" applyAlignment="1" applyProtection="1">
      <alignment horizontal="center"/>
    </xf>
    <xf numFmtId="167" fontId="3" fillId="0" borderId="97" xfId="0" applyNumberFormat="1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Continuous"/>
    </xf>
    <xf numFmtId="0" fontId="4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/>
    </xf>
    <xf numFmtId="171" fontId="0" fillId="0" borderId="28" xfId="0" applyNumberForma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/>
    </xf>
    <xf numFmtId="0" fontId="4" fillId="0" borderId="98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167" fontId="4" fillId="0" borderId="30" xfId="0" applyNumberFormat="1" applyFont="1" applyBorder="1" applyAlignment="1" applyProtection="1">
      <alignment horizontal="center"/>
    </xf>
    <xf numFmtId="167" fontId="4" fillId="0" borderId="40" xfId="0" applyNumberFormat="1" applyFont="1" applyBorder="1" applyAlignment="1" applyProtection="1">
      <alignment horizontal="center"/>
    </xf>
    <xf numFmtId="167" fontId="4" fillId="0" borderId="3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78" xfId="0" applyFont="1" applyBorder="1" applyProtection="1"/>
    <xf numFmtId="0" fontId="3" fillId="0" borderId="81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4" fillId="0" borderId="83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167" fontId="4" fillId="0" borderId="0" xfId="0" applyNumberFormat="1" applyFont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</xf>
    <xf numFmtId="167" fontId="4" fillId="0" borderId="43" xfId="0" applyNumberFormat="1" applyFont="1" applyBorder="1" applyAlignment="1" applyProtection="1">
      <alignment horizontal="center" vertical="center"/>
    </xf>
    <xf numFmtId="167" fontId="4" fillId="0" borderId="7" xfId="0" applyNumberFormat="1" applyFont="1" applyBorder="1" applyAlignment="1" applyProtection="1">
      <alignment horizontal="center" vertical="center"/>
    </xf>
    <xf numFmtId="167" fontId="4" fillId="0" borderId="44" xfId="0" applyNumberFormat="1" applyFont="1" applyBorder="1" applyAlignment="1" applyProtection="1">
      <alignment horizontal="center" vertical="center"/>
    </xf>
    <xf numFmtId="167" fontId="4" fillId="0" borderId="4" xfId="0" applyNumberFormat="1" applyFont="1" applyBorder="1" applyAlignment="1" applyProtection="1">
      <alignment horizontal="center" vertical="center"/>
    </xf>
    <xf numFmtId="167" fontId="4" fillId="0" borderId="42" xfId="0" applyNumberFormat="1" applyFont="1" applyBorder="1" applyAlignment="1" applyProtection="1">
      <alignment horizontal="center" vertical="center"/>
    </xf>
    <xf numFmtId="167" fontId="4" fillId="0" borderId="6" xfId="0" applyNumberFormat="1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67" fontId="4" fillId="0" borderId="27" xfId="0" applyNumberFormat="1" applyFont="1" applyBorder="1" applyAlignment="1" applyProtection="1">
      <alignment horizontal="center" vertical="center"/>
    </xf>
    <xf numFmtId="167" fontId="4" fillId="0" borderId="57" xfId="0" applyNumberFormat="1" applyFont="1" applyBorder="1" applyAlignment="1" applyProtection="1">
      <alignment horizontal="center" vertical="center"/>
    </xf>
    <xf numFmtId="167" fontId="4" fillId="0" borderId="100" xfId="0" applyNumberFormat="1" applyFont="1" applyBorder="1" applyAlignment="1" applyProtection="1">
      <alignment horizontal="center" vertical="center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167" fontId="3" fillId="2" borderId="33" xfId="0" applyNumberFormat="1" applyFont="1" applyFill="1" applyBorder="1" applyAlignment="1" applyProtection="1">
      <alignment horizontal="center" vertical="center"/>
    </xf>
    <xf numFmtId="167" fontId="3" fillId="2" borderId="40" xfId="0" applyNumberFormat="1" applyFont="1" applyFill="1" applyBorder="1" applyAlignment="1" applyProtection="1">
      <alignment horizontal="center" vertical="center"/>
    </xf>
    <xf numFmtId="167" fontId="3" fillId="2" borderId="32" xfId="0" applyNumberFormat="1" applyFont="1" applyFill="1" applyBorder="1" applyAlignment="1" applyProtection="1">
      <alignment horizontal="center" vertical="center"/>
    </xf>
    <xf numFmtId="0" fontId="4" fillId="2" borderId="105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86" xfId="0" applyFont="1" applyFill="1" applyBorder="1" applyAlignment="1" applyProtection="1">
      <alignment horizontal="center"/>
    </xf>
    <xf numFmtId="0" fontId="4" fillId="2" borderId="42" xfId="0" applyFont="1" applyFill="1" applyBorder="1" applyAlignment="1" applyProtection="1">
      <alignment horizontal="center"/>
    </xf>
    <xf numFmtId="167" fontId="4" fillId="0" borderId="34" xfId="0" applyNumberFormat="1" applyFont="1" applyBorder="1" applyAlignment="1" applyProtection="1">
      <alignment horizontal="center" vertical="center"/>
    </xf>
    <xf numFmtId="167" fontId="3" fillId="0" borderId="30" xfId="0" applyNumberFormat="1" applyFont="1" applyBorder="1" applyAlignment="1" applyProtection="1">
      <alignment horizontal="center" vertical="center"/>
    </xf>
    <xf numFmtId="167" fontId="3" fillId="0" borderId="40" xfId="0" applyNumberFormat="1" applyFont="1" applyBorder="1" applyAlignment="1" applyProtection="1">
      <alignment horizontal="center" vertical="center"/>
    </xf>
    <xf numFmtId="167" fontId="3" fillId="0" borderId="32" xfId="0" applyNumberFormat="1" applyFont="1" applyBorder="1" applyAlignment="1" applyProtection="1">
      <alignment horizontal="center" vertical="center"/>
    </xf>
    <xf numFmtId="167" fontId="4" fillId="4" borderId="41" xfId="0" applyNumberFormat="1" applyFont="1" applyFill="1" applyBorder="1" applyAlignment="1" applyProtection="1">
      <alignment horizontal="center" vertical="center"/>
    </xf>
    <xf numFmtId="167" fontId="3" fillId="4" borderId="1" xfId="0" applyNumberFormat="1" applyFont="1" applyFill="1" applyBorder="1" applyAlignment="1" applyProtection="1">
      <alignment horizontal="center" vertical="center"/>
    </xf>
    <xf numFmtId="0" fontId="4" fillId="2" borderId="108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4" fillId="0" borderId="51" xfId="0" applyFont="1" applyBorder="1" applyProtection="1"/>
    <xf numFmtId="0" fontId="4" fillId="2" borderId="1" xfId="0" applyFont="1" applyFill="1" applyBorder="1" applyAlignment="1" applyProtection="1">
      <alignment horizontal="center" wrapText="1"/>
    </xf>
    <xf numFmtId="167" fontId="4" fillId="2" borderId="1" xfId="0" applyNumberFormat="1" applyFont="1" applyFill="1" applyBorder="1" applyAlignment="1" applyProtection="1">
      <alignment horizontal="center" shrinkToFit="1"/>
    </xf>
    <xf numFmtId="167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73" xfId="0" applyFont="1" applyFill="1" applyBorder="1" applyAlignment="1" applyProtection="1">
      <alignment horizontal="center"/>
    </xf>
    <xf numFmtId="2" fontId="4" fillId="0" borderId="53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43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44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167" fontId="3" fillId="0" borderId="32" xfId="0" applyNumberFormat="1" applyFont="1" applyBorder="1" applyAlignment="1" applyProtection="1">
      <alignment horizontal="center"/>
    </xf>
    <xf numFmtId="2" fontId="4" fillId="0" borderId="55" xfId="0" applyNumberFormat="1" applyFont="1" applyBorder="1" applyAlignment="1" applyProtection="1">
      <alignment horizontal="center" vertical="center"/>
    </xf>
    <xf numFmtId="2" fontId="4" fillId="0" borderId="57" xfId="0" applyNumberFormat="1" applyFont="1" applyBorder="1" applyAlignment="1" applyProtection="1">
      <alignment horizontal="center" vertical="center"/>
    </xf>
    <xf numFmtId="2" fontId="4" fillId="0" borderId="100" xfId="0" applyNumberFormat="1" applyFont="1" applyBorder="1" applyAlignment="1" applyProtection="1">
      <alignment horizontal="center" vertical="center"/>
    </xf>
    <xf numFmtId="167" fontId="3" fillId="0" borderId="33" xfId="0" applyNumberFormat="1" applyFont="1" applyBorder="1" applyAlignment="1" applyProtection="1">
      <alignment horizontal="center"/>
    </xf>
    <xf numFmtId="0" fontId="3" fillId="4" borderId="105" xfId="0" applyFont="1" applyFill="1" applyBorder="1" applyAlignment="1" applyProtection="1">
      <alignment horizontal="center" vertical="center"/>
    </xf>
    <xf numFmtId="0" fontId="3" fillId="4" borderId="112" xfId="0" applyFont="1" applyFill="1" applyBorder="1" applyAlignment="1" applyProtection="1">
      <alignment horizontal="center" vertical="center"/>
    </xf>
    <xf numFmtId="2" fontId="4" fillId="4" borderId="52" xfId="0" applyNumberFormat="1" applyFont="1" applyFill="1" applyBorder="1" applyAlignment="1" applyProtection="1">
      <alignment horizontal="center" vertical="center"/>
    </xf>
    <xf numFmtId="172" fontId="4" fillId="4" borderId="56" xfId="0" applyNumberFormat="1" applyFont="1" applyFill="1" applyBorder="1" applyAlignment="1" applyProtection="1">
      <alignment horizontal="center" vertical="center"/>
    </xf>
    <xf numFmtId="2" fontId="4" fillId="4" borderId="36" xfId="0" applyNumberFormat="1" applyFont="1" applyFill="1" applyBorder="1" applyAlignment="1" applyProtection="1">
      <alignment horizontal="center" vertical="center"/>
    </xf>
    <xf numFmtId="172" fontId="4" fillId="4" borderId="58" xfId="0" applyNumberFormat="1" applyFont="1" applyFill="1" applyBorder="1" applyAlignment="1" applyProtection="1">
      <alignment horizontal="center" vertical="center"/>
    </xf>
    <xf numFmtId="2" fontId="4" fillId="4" borderId="38" xfId="0" applyNumberFormat="1" applyFont="1" applyFill="1" applyBorder="1" applyAlignment="1" applyProtection="1">
      <alignment horizontal="center" vertical="center"/>
    </xf>
    <xf numFmtId="172" fontId="4" fillId="4" borderId="113" xfId="0" applyNumberFormat="1" applyFont="1" applyFill="1" applyBorder="1" applyAlignment="1" applyProtection="1">
      <alignment horizontal="center" vertical="center"/>
    </xf>
    <xf numFmtId="167" fontId="3" fillId="4" borderId="30" xfId="0" applyNumberFormat="1" applyFont="1" applyFill="1" applyBorder="1" applyAlignment="1" applyProtection="1">
      <alignment horizontal="center"/>
    </xf>
    <xf numFmtId="171" fontId="3" fillId="4" borderId="95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center"/>
    </xf>
    <xf numFmtId="167" fontId="0" fillId="2" borderId="14" xfId="0" applyNumberFormat="1" applyFill="1" applyBorder="1" applyAlignment="1" applyProtection="1">
      <alignment horizontal="center"/>
      <protection locked="0"/>
    </xf>
    <xf numFmtId="167" fontId="0" fillId="2" borderId="10" xfId="0" applyNumberFormat="1" applyFill="1" applyBorder="1" applyAlignment="1" applyProtection="1">
      <alignment horizontal="center"/>
      <protection locked="0"/>
    </xf>
    <xf numFmtId="167" fontId="0" fillId="2" borderId="41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67" fontId="0" fillId="2" borderId="69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7" fontId="0" fillId="2" borderId="73" xfId="0" applyNumberFormat="1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0" xfId="0" applyBorder="1" applyProtection="1"/>
    <xf numFmtId="0" fontId="0" fillId="0" borderId="15" xfId="0" applyBorder="1" applyProtection="1"/>
    <xf numFmtId="0" fontId="0" fillId="0" borderId="41" xfId="0" applyBorder="1" applyProtection="1"/>
    <xf numFmtId="0" fontId="0" fillId="0" borderId="69" xfId="0" applyBorder="1" applyProtection="1"/>
    <xf numFmtId="0" fontId="3" fillId="4" borderId="14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41" xfId="0" applyFont="1" applyFill="1" applyBorder="1" applyAlignment="1" applyProtection="1">
      <alignment horizontal="center"/>
    </xf>
    <xf numFmtId="0" fontId="3" fillId="4" borderId="69" xfId="0" applyFont="1" applyFill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/>
    </xf>
    <xf numFmtId="0" fontId="18" fillId="0" borderId="34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shrinkToFit="1"/>
    </xf>
    <xf numFmtId="0" fontId="19" fillId="0" borderId="23" xfId="0" applyFont="1" applyBorder="1" applyAlignment="1" applyProtection="1">
      <alignment horizontal="center" shrinkToFit="1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/>
    </xf>
    <xf numFmtId="0" fontId="4" fillId="0" borderId="106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167" fontId="2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center"/>
    </xf>
    <xf numFmtId="0" fontId="21" fillId="8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/>
    </xf>
    <xf numFmtId="173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/>
    </xf>
    <xf numFmtId="0" fontId="0" fillId="8" borderId="9" xfId="0" applyFill="1" applyBorder="1" applyProtection="1"/>
    <xf numFmtId="0" fontId="4" fillId="0" borderId="21" xfId="0" applyNumberFormat="1" applyFont="1" applyBorder="1" applyAlignment="1" applyProtection="1">
      <alignment horizontal="left" vertical="center" indent="2"/>
    </xf>
    <xf numFmtId="0" fontId="4" fillId="0" borderId="16" xfId="0" applyNumberFormat="1" applyFont="1" applyBorder="1" applyAlignment="1" applyProtection="1">
      <alignment horizontal="left" vertical="center" indent="2"/>
    </xf>
    <xf numFmtId="49" fontId="4" fillId="0" borderId="19" xfId="0" applyNumberFormat="1" applyFont="1" applyBorder="1" applyAlignment="1" applyProtection="1">
      <alignment horizontal="left" vertical="center" indent="2"/>
    </xf>
    <xf numFmtId="49" fontId="4" fillId="0" borderId="17" xfId="0" applyNumberFormat="1" applyFont="1" applyBorder="1" applyAlignment="1" applyProtection="1">
      <alignment horizontal="left" vertical="center" indent="2"/>
    </xf>
    <xf numFmtId="49" fontId="4" fillId="0" borderId="20" xfId="0" applyNumberFormat="1" applyFont="1" applyBorder="1" applyAlignment="1" applyProtection="1">
      <alignment horizontal="left" vertical="center" indent="2"/>
    </xf>
    <xf numFmtId="49" fontId="4" fillId="0" borderId="90" xfId="0" applyNumberFormat="1" applyFont="1" applyBorder="1" applyAlignment="1" applyProtection="1">
      <alignment horizontal="left" vertical="center" indent="2"/>
    </xf>
    <xf numFmtId="49" fontId="4" fillId="0" borderId="22" xfId="0" applyNumberFormat="1" applyFont="1" applyBorder="1" applyAlignment="1" applyProtection="1">
      <alignment horizontal="left" vertical="center" indent="2"/>
    </xf>
    <xf numFmtId="49" fontId="4" fillId="0" borderId="18" xfId="0" applyNumberFormat="1" applyFont="1" applyBorder="1" applyAlignment="1" applyProtection="1">
      <alignment horizontal="left" vertical="center" indent="2"/>
    </xf>
    <xf numFmtId="49" fontId="4" fillId="0" borderId="21" xfId="0" applyNumberFormat="1" applyFont="1" applyBorder="1" applyAlignment="1" applyProtection="1">
      <alignment horizontal="left" vertical="center" indent="2"/>
    </xf>
    <xf numFmtId="49" fontId="4" fillId="0" borderId="16" xfId="0" applyNumberFormat="1" applyFont="1" applyBorder="1" applyAlignment="1" applyProtection="1">
      <alignment horizontal="left" vertical="center" indent="2"/>
    </xf>
    <xf numFmtId="0" fontId="11" fillId="0" borderId="29" xfId="0" applyFont="1" applyBorder="1" applyAlignment="1" applyProtection="1">
      <alignment horizontal="center"/>
    </xf>
    <xf numFmtId="0" fontId="11" fillId="0" borderId="8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left" vertical="center" indent="2"/>
      <protection locked="0"/>
    </xf>
    <xf numFmtId="49" fontId="4" fillId="0" borderId="19" xfId="0" applyNumberFormat="1" applyFont="1" applyBorder="1" applyAlignment="1" applyProtection="1">
      <alignment horizontal="left" vertical="center" indent="2"/>
      <protection locked="0"/>
    </xf>
    <xf numFmtId="49" fontId="4" fillId="0" borderId="17" xfId="0" applyNumberFormat="1" applyFont="1" applyBorder="1" applyAlignment="1" applyProtection="1">
      <alignment horizontal="left" vertical="center" indent="2"/>
      <protection locked="0"/>
    </xf>
    <xf numFmtId="49" fontId="4" fillId="0" borderId="82" xfId="0" applyNumberFormat="1" applyFont="1" applyBorder="1" applyAlignment="1" applyProtection="1">
      <alignment horizontal="left" vertical="center" indent="2"/>
      <protection locked="0"/>
    </xf>
    <xf numFmtId="49" fontId="4" fillId="0" borderId="83" xfId="0" applyNumberFormat="1" applyFont="1" applyBorder="1" applyAlignment="1" applyProtection="1">
      <alignment horizontal="left" vertical="center" indent="2"/>
      <protection locked="0"/>
    </xf>
    <xf numFmtId="49" fontId="4" fillId="0" borderId="79" xfId="0" applyNumberFormat="1" applyFont="1" applyBorder="1" applyAlignment="1" applyProtection="1">
      <alignment horizontal="left" vertical="center" indent="2"/>
      <protection locked="0"/>
    </xf>
    <xf numFmtId="49" fontId="4" fillId="0" borderId="80" xfId="0" applyNumberFormat="1" applyFont="1" applyBorder="1" applyAlignment="1" applyProtection="1">
      <alignment horizontal="left" vertical="center" indent="2"/>
      <protection locked="0"/>
    </xf>
    <xf numFmtId="49" fontId="4" fillId="0" borderId="51" xfId="0" applyNumberFormat="1" applyFont="1" applyBorder="1" applyAlignment="1" applyProtection="1">
      <alignment horizontal="left" vertical="center" indent="2"/>
      <protection locked="0"/>
    </xf>
    <xf numFmtId="49" fontId="4" fillId="0" borderId="78" xfId="0" applyNumberFormat="1" applyFont="1" applyBorder="1" applyAlignment="1" applyProtection="1">
      <alignment horizontal="left" vertical="center" indent="2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52" xfId="0" applyFont="1" applyBorder="1" applyAlignment="1" applyProtection="1">
      <alignment horizontal="center" vertical="center" textRotation="90" wrapText="1"/>
    </xf>
    <xf numFmtId="0" fontId="10" fillId="0" borderId="84" xfId="0" applyFont="1" applyBorder="1" applyAlignment="1" applyProtection="1">
      <alignment horizontal="center" vertical="center" textRotation="90" wrapText="1"/>
    </xf>
    <xf numFmtId="0" fontId="10" fillId="0" borderId="23" xfId="0" applyFont="1" applyBorder="1" applyAlignment="1" applyProtection="1">
      <alignment horizontal="center" vertical="center" textRotation="90" wrapText="1"/>
    </xf>
    <xf numFmtId="0" fontId="10" fillId="0" borderId="34" xfId="0" applyFont="1" applyBorder="1" applyAlignment="1" applyProtection="1">
      <alignment horizontal="center" vertical="center" textRotation="90" wrapText="1"/>
    </xf>
    <xf numFmtId="0" fontId="10" fillId="0" borderId="36" xfId="0" applyFont="1" applyBorder="1" applyAlignment="1" applyProtection="1">
      <alignment horizontal="center" vertical="center" textRotation="90" wrapText="1"/>
    </xf>
    <xf numFmtId="0" fontId="10" fillId="0" borderId="8" xfId="0" applyFont="1" applyBorder="1" applyAlignment="1" applyProtection="1">
      <alignment horizontal="center" vertical="center" textRotation="90" wrapText="1"/>
    </xf>
    <xf numFmtId="0" fontId="10" fillId="0" borderId="85" xfId="0" applyFont="1" applyBorder="1" applyAlignment="1" applyProtection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1" xfId="0" applyFont="1" applyBorder="1" applyAlignment="1" applyProtection="1">
      <alignment horizontal="center" vertical="center" textRotation="90" wrapText="1"/>
    </xf>
    <xf numFmtId="0" fontId="10" fillId="0" borderId="10" xfId="0" applyFont="1" applyBorder="1" applyAlignment="1" applyProtection="1">
      <alignment horizontal="center" vertical="center" textRotation="90" wrapText="1"/>
    </xf>
    <xf numFmtId="0" fontId="10" fillId="0" borderId="73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/>
    </xf>
    <xf numFmtId="0" fontId="3" fillId="0" borderId="13" xfId="0" applyFont="1" applyBorder="1" applyAlignment="1" applyProtection="1">
      <alignment horizontal="center" vertical="center" textRotation="90"/>
    </xf>
    <xf numFmtId="0" fontId="4" fillId="0" borderId="11" xfId="0" applyFont="1" applyBorder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 indent="1"/>
    </xf>
    <xf numFmtId="0" fontId="4" fillId="0" borderId="26" xfId="0" applyFont="1" applyBorder="1" applyAlignment="1" applyProtection="1">
      <alignment horizontal="left" vertical="center" indent="1"/>
    </xf>
    <xf numFmtId="0" fontId="4" fillId="0" borderId="86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3" fillId="2" borderId="55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 textRotation="90"/>
    </xf>
    <xf numFmtId="0" fontId="3" fillId="0" borderId="11" xfId="0" applyFont="1" applyBorder="1" applyAlignment="1" applyProtection="1">
      <alignment horizontal="center" vertical="center" textRotation="90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</xf>
    <xf numFmtId="0" fontId="3" fillId="0" borderId="87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center"/>
    </xf>
    <xf numFmtId="0" fontId="14" fillId="0" borderId="53" xfId="0" applyFont="1" applyBorder="1" applyAlignment="1" applyProtection="1">
      <alignment horizontal="center"/>
    </xf>
    <xf numFmtId="0" fontId="14" fillId="0" borderId="56" xfId="0" applyFont="1" applyBorder="1" applyAlignment="1" applyProtection="1">
      <alignment horizontal="center"/>
    </xf>
    <xf numFmtId="0" fontId="14" fillId="0" borderId="49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88" xfId="0" applyFont="1" applyFill="1" applyBorder="1" applyAlignment="1" applyProtection="1">
      <alignment horizontal="center" vertical="center"/>
    </xf>
    <xf numFmtId="0" fontId="2" fillId="3" borderId="8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86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90" xfId="0" applyBorder="1" applyAlignment="1" applyProtection="1">
      <alignment horizontal="center" wrapText="1"/>
      <protection locked="0"/>
    </xf>
    <xf numFmtId="0" fontId="0" fillId="0" borderId="68" xfId="0" applyBorder="1" applyAlignment="1" applyProtection="1">
      <alignment horizontal="center" wrapText="1"/>
      <protection locked="0"/>
    </xf>
    <xf numFmtId="0" fontId="0" fillId="0" borderId="91" xfId="0" applyBorder="1" applyAlignment="1" applyProtection="1">
      <alignment horizontal="center" wrapText="1"/>
      <protection locked="0"/>
    </xf>
    <xf numFmtId="0" fontId="0" fillId="0" borderId="67" xfId="0" applyBorder="1" applyAlignment="1" applyProtection="1">
      <alignment horizontal="center" wrapText="1"/>
      <protection locked="0"/>
    </xf>
    <xf numFmtId="0" fontId="0" fillId="0" borderId="92" xfId="0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 textRotation="30" wrapText="1"/>
    </xf>
    <xf numFmtId="0" fontId="3" fillId="0" borderId="12" xfId="0" applyFont="1" applyBorder="1" applyAlignment="1" applyProtection="1">
      <alignment horizontal="center" vertical="center" textRotation="30" wrapText="1"/>
    </xf>
    <xf numFmtId="0" fontId="3" fillId="0" borderId="93" xfId="0" applyFont="1" applyBorder="1" applyAlignment="1" applyProtection="1">
      <alignment horizontal="center" vertical="center" textRotation="30" wrapText="1"/>
    </xf>
    <xf numFmtId="0" fontId="3" fillId="0" borderId="94" xfId="0" applyFont="1" applyBorder="1" applyAlignment="1" applyProtection="1">
      <alignment horizontal="center" vertical="center" textRotation="30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textRotation="30" wrapText="1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left" vertical="center" indent="3"/>
    </xf>
    <xf numFmtId="0" fontId="4" fillId="0" borderId="18" xfId="0" applyFont="1" applyBorder="1" applyAlignment="1" applyProtection="1">
      <alignment horizontal="left" vertical="center" indent="3"/>
    </xf>
    <xf numFmtId="0" fontId="4" fillId="0" borderId="9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 indent="3"/>
    </xf>
    <xf numFmtId="0" fontId="4" fillId="0" borderId="11" xfId="0" applyFont="1" applyBorder="1" applyAlignment="1" applyProtection="1">
      <alignment horizontal="left" vertical="center" indent="3"/>
    </xf>
    <xf numFmtId="0" fontId="4" fillId="0" borderId="17" xfId="0" applyFont="1" applyBorder="1" applyAlignment="1" applyProtection="1">
      <alignment horizontal="left" vertical="center" indent="3"/>
    </xf>
    <xf numFmtId="0" fontId="4" fillId="0" borderId="26" xfId="0" applyFont="1" applyBorder="1" applyAlignment="1" applyProtection="1">
      <alignment horizontal="left" vertical="center" indent="3"/>
    </xf>
    <xf numFmtId="0" fontId="4" fillId="0" borderId="86" xfId="0" applyFont="1" applyBorder="1" applyAlignment="1" applyProtection="1">
      <alignment horizontal="left" vertical="center" indent="3"/>
    </xf>
    <xf numFmtId="0" fontId="16" fillId="0" borderId="29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/>
    </xf>
    <xf numFmtId="0" fontId="3" fillId="4" borderId="8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45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3" fillId="0" borderId="99" xfId="0" applyFont="1" applyBorder="1" applyAlignment="1" applyProtection="1">
      <alignment horizontal="center" vertical="center" textRotation="30"/>
    </xf>
    <xf numFmtId="0" fontId="3" fillId="0" borderId="84" xfId="0" applyFont="1" applyBorder="1" applyAlignment="1" applyProtection="1">
      <alignment horizontal="center" vertical="center" textRotation="30"/>
    </xf>
    <xf numFmtId="0" fontId="3" fillId="0" borderId="34" xfId="0" applyFont="1" applyBorder="1" applyAlignment="1" applyProtection="1">
      <alignment horizontal="center" vertical="center" textRotation="30"/>
    </xf>
    <xf numFmtId="0" fontId="3" fillId="0" borderId="87" xfId="0" applyFont="1" applyBorder="1" applyAlignment="1" applyProtection="1">
      <alignment horizontal="center"/>
    </xf>
    <xf numFmtId="0" fontId="3" fillId="0" borderId="89" xfId="0" applyFont="1" applyBorder="1" applyAlignment="1" applyProtection="1">
      <alignment horizontal="center"/>
    </xf>
    <xf numFmtId="167" fontId="4" fillId="0" borderId="108" xfId="0" applyNumberFormat="1" applyFont="1" applyBorder="1" applyAlignment="1" applyProtection="1">
      <alignment horizontal="center" vertical="center"/>
    </xf>
    <xf numFmtId="167" fontId="4" fillId="0" borderId="78" xfId="0" applyNumberFormat="1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4" fillId="0" borderId="42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4" fillId="0" borderId="43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4" fillId="0" borderId="53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center"/>
    </xf>
    <xf numFmtId="171" fontId="4" fillId="0" borderId="42" xfId="0" applyNumberFormat="1" applyFont="1" applyBorder="1" applyAlignment="1" applyProtection="1">
      <alignment horizontal="center"/>
    </xf>
    <xf numFmtId="171" fontId="4" fillId="0" borderId="43" xfId="0" applyNumberFormat="1" applyFont="1" applyBorder="1" applyAlignment="1" applyProtection="1">
      <alignment horizontal="center"/>
    </xf>
    <xf numFmtId="171" fontId="4" fillId="0" borderId="45" xfId="0" applyNumberFormat="1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4" fillId="2" borderId="105" xfId="0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4" fillId="2" borderId="107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textRotation="30"/>
    </xf>
    <xf numFmtId="0" fontId="3" fillId="0" borderId="23" xfId="0" applyFont="1" applyBorder="1" applyAlignment="1" applyProtection="1">
      <alignment horizontal="center" vertical="center" textRotation="30"/>
    </xf>
    <xf numFmtId="167" fontId="3" fillId="2" borderId="1" xfId="0" applyNumberFormat="1" applyFont="1" applyFill="1" applyBorder="1" applyAlignment="1" applyProtection="1">
      <alignment horizontal="center" vertical="center" shrinkToFit="1"/>
    </xf>
    <xf numFmtId="0" fontId="3" fillId="0" borderId="109" xfId="0" applyFont="1" applyBorder="1" applyAlignment="1" applyProtection="1">
      <alignment horizontal="center" vertical="center" wrapText="1"/>
    </xf>
    <xf numFmtId="171" fontId="4" fillId="2" borderId="40" xfId="0" applyNumberFormat="1" applyFont="1" applyFill="1" applyBorder="1" applyAlignment="1" applyProtection="1">
      <alignment horizontal="center"/>
    </xf>
    <xf numFmtId="171" fontId="4" fillId="2" borderId="32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101" xfId="0" applyFont="1" applyBorder="1" applyAlignment="1" applyProtection="1">
      <alignment horizontal="center" vertical="center" wrapText="1"/>
    </xf>
    <xf numFmtId="0" fontId="3" fillId="0" borderId="10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6" fontId="4" fillId="0" borderId="26" xfId="0" applyNumberFormat="1" applyFont="1" applyBorder="1" applyAlignment="1" applyProtection="1">
      <alignment horizontal="center" vertical="center"/>
    </xf>
    <xf numFmtId="166" fontId="4" fillId="0" borderId="11" xfId="0" applyNumberFormat="1" applyFont="1" applyBorder="1" applyAlignment="1" applyProtection="1">
      <alignment horizontal="center" vertical="center"/>
    </xf>
    <xf numFmtId="166" fontId="4" fillId="0" borderId="28" xfId="0" applyNumberFormat="1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shrinkToFit="1"/>
    </xf>
    <xf numFmtId="0" fontId="4" fillId="0" borderId="4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10" xfId="0" applyFont="1" applyBorder="1" applyAlignment="1" applyProtection="1">
      <alignment horizontal="center" vertical="center" wrapText="1"/>
    </xf>
    <xf numFmtId="0" fontId="3" fillId="0" borderId="111" xfId="0" applyFont="1" applyBorder="1" applyAlignment="1" applyProtection="1">
      <alignment horizontal="center" vertical="center" wrapText="1"/>
    </xf>
    <xf numFmtId="0" fontId="3" fillId="0" borderId="98" xfId="0" applyFont="1" applyBorder="1" applyAlignment="1" applyProtection="1">
      <alignment horizontal="center" vertical="center" wrapText="1"/>
    </xf>
    <xf numFmtId="0" fontId="3" fillId="0" borderId="10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7" xfId="0" applyFont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2" borderId="106" xfId="0" applyFont="1" applyFill="1" applyBorder="1" applyAlignment="1" applyProtection="1">
      <alignment horizontal="center"/>
    </xf>
    <xf numFmtId="0" fontId="3" fillId="2" borderId="107" xfId="0" applyFont="1" applyFill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06" xfId="0" applyFont="1" applyBorder="1" applyAlignment="1" applyProtection="1">
      <alignment horizontal="center"/>
    </xf>
    <xf numFmtId="0" fontId="4" fillId="0" borderId="107" xfId="0" applyFont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center"/>
    </xf>
    <xf numFmtId="0" fontId="23" fillId="9" borderId="0" xfId="0" applyFont="1" applyFill="1" applyAlignment="1">
      <alignment horizontal="left" vertical="center" indent="5"/>
    </xf>
    <xf numFmtId="0" fontId="23" fillId="9" borderId="0" xfId="0" applyFont="1" applyFill="1" applyAlignment="1">
      <alignment vertical="center"/>
    </xf>
    <xf numFmtId="0" fontId="25" fillId="9" borderId="0" xfId="0" applyFont="1" applyFill="1" applyAlignment="1">
      <alignment horizontal="left" vertical="center" indent="5"/>
    </xf>
    <xf numFmtId="0" fontId="0" fillId="9" borderId="0" xfId="0" applyFill="1"/>
    <xf numFmtId="0" fontId="24" fillId="9" borderId="0" xfId="0" applyFont="1" applyFill="1" applyAlignment="1">
      <alignment vertical="center"/>
    </xf>
    <xf numFmtId="0" fontId="23" fillId="9" borderId="0" xfId="0" applyFont="1" applyFill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5" fillId="9" borderId="0" xfId="0" applyFont="1" applyFill="1" applyAlignment="1">
      <alignment horizontal="left" vertical="center" wrapText="1"/>
    </xf>
    <xf numFmtId="0" fontId="30" fillId="0" borderId="0" xfId="0" applyFont="1"/>
    <xf numFmtId="0" fontId="28" fillId="9" borderId="0" xfId="0" applyFont="1" applyFill="1" applyAlignment="1">
      <alignment vertical="center"/>
    </xf>
    <xf numFmtId="0" fontId="28" fillId="9" borderId="0" xfId="0" applyFont="1" applyFill="1" applyAlignment="1">
      <alignment vertical="center" wrapText="1"/>
    </xf>
    <xf numFmtId="0" fontId="29" fillId="9" borderId="0" xfId="0" applyFont="1" applyFill="1" applyAlignment="1">
      <alignment vertical="center"/>
    </xf>
    <xf numFmtId="0" fontId="29" fillId="9" borderId="0" xfId="0" applyFont="1" applyFill="1" applyAlignment="1">
      <alignment vertical="center" wrapText="1"/>
    </xf>
  </cellXfs>
  <cellStyles count="1">
    <cellStyle name="Normal" xfId="0" builtinId="0"/>
  </cellStyles>
  <dxfs count="3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Análise de Portadores de Deficiência</a:t>
            </a:r>
          </a:p>
        </c:rich>
      </c:tx>
      <c:layout>
        <c:manualLayout>
          <c:xMode val="edge"/>
          <c:yMode val="edge"/>
          <c:x val="0.18529411764705883"/>
          <c:y val="3.4090956380610216E-2"/>
        </c:manualLayout>
      </c:layout>
      <c:overlay val="0"/>
      <c:spPr>
        <a:noFill/>
        <a:ln w="25400">
          <a:noFill/>
        </a:ln>
      </c:spPr>
    </c:title>
    <c:autoTitleDeleted val="0"/>
    <c:view3D>
      <c:rotX val="5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94117647058825"/>
          <c:y val="0.21875030344224888"/>
          <c:w val="0.34705882352941175"/>
          <c:h val="0.60511447575583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Consolidação!$AA$19:$AA$24</c:f>
              <c:strCache>
                <c:ptCount val="6"/>
                <c:pt idx="0">
                  <c:v>Alunos com Deficiência Visual</c:v>
                </c:pt>
                <c:pt idx="1">
                  <c:v>Alunos com Deficiência Auditiva</c:v>
                </c:pt>
                <c:pt idx="2">
                  <c:v>Alunos com Deficiência Motora</c:v>
                </c:pt>
                <c:pt idx="3">
                  <c:v>Alunos com Deficiência Mental</c:v>
                </c:pt>
                <c:pt idx="4">
                  <c:v>Alunos com Deficiências Múltiplas</c:v>
                </c:pt>
                <c:pt idx="5">
                  <c:v>Alunos sem Deficiências</c:v>
                </c:pt>
              </c:strCache>
            </c:strRef>
          </c:cat>
          <c:val>
            <c:numRef>
              <c:f>Consolidação!$AB$19:$AB$24</c:f>
              <c:numCache>
                <c:formatCode>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82352941176467"/>
          <c:y val="0.21306847737881385"/>
          <c:w val="0.33382352941176469"/>
          <c:h val="0.6363645191047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gradFill rotWithShape="0">
      <a:gsLst>
        <a:gs pos="0">
          <a:srgbClr val="FFFFCC">
            <a:gamma/>
            <a:shade val="46275"/>
            <a:invGamma/>
          </a:srgbClr>
        </a:gs>
        <a:gs pos="50000">
          <a:srgbClr val="FFFFCC"/>
        </a:gs>
        <a:gs pos="100000">
          <a:srgbClr val="FFFFCC">
            <a:gamma/>
            <a:shade val="46275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10706100</xdr:colOff>
      <xdr:row>11</xdr:row>
      <xdr:rowOff>114792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06100" cy="2210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114300</xdr:rowOff>
    </xdr:from>
    <xdr:to>
      <xdr:col>6</xdr:col>
      <xdr:colOff>771525</xdr:colOff>
      <xdr:row>55</xdr:row>
      <xdr:rowOff>9525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80"/>
  <sheetViews>
    <sheetView showGridLines="0" showRowColHeaders="0" tabSelected="1" zoomScaleNormal="100" workbookViewId="0">
      <selection activeCell="A21" sqref="A21"/>
    </sheetView>
  </sheetViews>
  <sheetFormatPr defaultRowHeight="15" x14ac:dyDescent="0.25"/>
  <cols>
    <col min="1" max="1" width="162.85546875" customWidth="1"/>
  </cols>
  <sheetData>
    <row r="13" spans="1:1" ht="26.25" x14ac:dyDescent="0.25">
      <c r="A13" s="634" t="s">
        <v>220</v>
      </c>
    </row>
    <row r="14" spans="1:1" x14ac:dyDescent="0.25">
      <c r="A14" s="636" t="s">
        <v>219</v>
      </c>
    </row>
    <row r="16" spans="1:1" x14ac:dyDescent="0.25">
      <c r="A16" s="639" t="s">
        <v>221</v>
      </c>
    </row>
    <row r="17" spans="1:1" x14ac:dyDescent="0.25">
      <c r="A17" s="630" t="s">
        <v>222</v>
      </c>
    </row>
    <row r="18" spans="1:1" x14ac:dyDescent="0.25">
      <c r="A18" s="630" t="s">
        <v>223</v>
      </c>
    </row>
    <row r="19" spans="1:1" x14ac:dyDescent="0.25">
      <c r="A19" s="628" t="s">
        <v>224</v>
      </c>
    </row>
    <row r="20" spans="1:1" x14ac:dyDescent="0.25">
      <c r="A20" s="630" t="s">
        <v>225</v>
      </c>
    </row>
    <row r="23" spans="1:1" x14ac:dyDescent="0.25">
      <c r="A23" s="639" t="s">
        <v>196</v>
      </c>
    </row>
    <row r="24" spans="1:1" x14ac:dyDescent="0.25">
      <c r="A24" s="629"/>
    </row>
    <row r="25" spans="1:1" x14ac:dyDescent="0.25">
      <c r="A25" s="637" t="s">
        <v>197</v>
      </c>
    </row>
    <row r="26" spans="1:1" x14ac:dyDescent="0.25">
      <c r="A26" s="630" t="s">
        <v>198</v>
      </c>
    </row>
    <row r="27" spans="1:1" x14ac:dyDescent="0.25">
      <c r="A27" s="630" t="s">
        <v>199</v>
      </c>
    </row>
    <row r="28" spans="1:1" x14ac:dyDescent="0.25">
      <c r="A28" s="630" t="s">
        <v>200</v>
      </c>
    </row>
    <row r="29" spans="1:1" x14ac:dyDescent="0.25">
      <c r="A29" s="630" t="s">
        <v>201</v>
      </c>
    </row>
    <row r="30" spans="1:1" x14ac:dyDescent="0.25">
      <c r="A30" s="630" t="s">
        <v>202</v>
      </c>
    </row>
    <row r="31" spans="1:1" x14ac:dyDescent="0.25">
      <c r="A31" s="630" t="s">
        <v>203</v>
      </c>
    </row>
    <row r="32" spans="1:1" x14ac:dyDescent="0.25">
      <c r="A32" s="629"/>
    </row>
    <row r="33" spans="1:1" x14ac:dyDescent="0.25">
      <c r="A33" s="637" t="s">
        <v>204</v>
      </c>
    </row>
    <row r="34" spans="1:1" x14ac:dyDescent="0.25">
      <c r="A34" s="629" t="s">
        <v>205</v>
      </c>
    </row>
    <row r="35" spans="1:1" x14ac:dyDescent="0.25">
      <c r="A35" s="629"/>
    </row>
    <row r="36" spans="1:1" x14ac:dyDescent="0.25">
      <c r="A36" s="637" t="s">
        <v>206</v>
      </c>
    </row>
    <row r="37" spans="1:1" x14ac:dyDescent="0.25">
      <c r="A37" s="629" t="s">
        <v>207</v>
      </c>
    </row>
    <row r="38" spans="1:1" x14ac:dyDescent="0.25">
      <c r="A38" s="629" t="s">
        <v>208</v>
      </c>
    </row>
    <row r="39" spans="1:1" x14ac:dyDescent="0.25">
      <c r="A39" s="629"/>
    </row>
    <row r="40" spans="1:1" x14ac:dyDescent="0.25">
      <c r="A40" s="639" t="s">
        <v>209</v>
      </c>
    </row>
    <row r="41" spans="1:1" x14ac:dyDescent="0.25">
      <c r="A41" s="629"/>
    </row>
    <row r="42" spans="1:1" x14ac:dyDescent="0.25">
      <c r="A42" s="637" t="s">
        <v>197</v>
      </c>
    </row>
    <row r="43" spans="1:1" x14ac:dyDescent="0.25">
      <c r="A43" s="629"/>
    </row>
    <row r="44" spans="1:1" x14ac:dyDescent="0.25">
      <c r="A44" s="630" t="s">
        <v>198</v>
      </c>
    </row>
    <row r="45" spans="1:1" x14ac:dyDescent="0.25">
      <c r="A45" s="630" t="s">
        <v>199</v>
      </c>
    </row>
    <row r="46" spans="1:1" x14ac:dyDescent="0.25">
      <c r="A46" s="630" t="s">
        <v>200</v>
      </c>
    </row>
    <row r="47" spans="1:1" x14ac:dyDescent="0.25">
      <c r="A47" s="630" t="s">
        <v>201</v>
      </c>
    </row>
    <row r="48" spans="1:1" x14ac:dyDescent="0.25">
      <c r="A48" s="630" t="s">
        <v>202</v>
      </c>
    </row>
    <row r="49" spans="1:1" x14ac:dyDescent="0.25">
      <c r="A49" s="630" t="s">
        <v>203</v>
      </c>
    </row>
    <row r="50" spans="1:1" x14ac:dyDescent="0.25">
      <c r="A50" s="629"/>
    </row>
    <row r="51" spans="1:1" x14ac:dyDescent="0.25">
      <c r="A51" s="637" t="s">
        <v>204</v>
      </c>
    </row>
    <row r="52" spans="1:1" x14ac:dyDescent="0.25">
      <c r="A52" s="633" t="s">
        <v>205</v>
      </c>
    </row>
    <row r="53" spans="1:1" ht="25.5" x14ac:dyDescent="0.25">
      <c r="A53" s="633" t="s">
        <v>210</v>
      </c>
    </row>
    <row r="54" spans="1:1" x14ac:dyDescent="0.25">
      <c r="A54" s="633"/>
    </row>
    <row r="55" spans="1:1" x14ac:dyDescent="0.25">
      <c r="A55" s="633"/>
    </row>
    <row r="56" spans="1:1" x14ac:dyDescent="0.25">
      <c r="A56" s="638" t="s">
        <v>211</v>
      </c>
    </row>
    <row r="57" spans="1:1" x14ac:dyDescent="0.25">
      <c r="A57" s="633"/>
    </row>
    <row r="58" spans="1:1" ht="25.5" x14ac:dyDescent="0.25">
      <c r="A58" s="633" t="s">
        <v>212</v>
      </c>
    </row>
    <row r="59" spans="1:1" x14ac:dyDescent="0.25">
      <c r="A59" s="633"/>
    </row>
    <row r="60" spans="1:1" x14ac:dyDescent="0.25">
      <c r="A60" s="640" t="s">
        <v>213</v>
      </c>
    </row>
    <row r="61" spans="1:1" x14ac:dyDescent="0.25">
      <c r="A61" s="633"/>
    </row>
    <row r="62" spans="1:1" x14ac:dyDescent="0.25">
      <c r="A62" s="638" t="s">
        <v>197</v>
      </c>
    </row>
    <row r="63" spans="1:1" x14ac:dyDescent="0.25">
      <c r="A63" s="633"/>
    </row>
    <row r="64" spans="1:1" x14ac:dyDescent="0.25">
      <c r="A64" s="635" t="s">
        <v>214</v>
      </c>
    </row>
    <row r="65" spans="1:1" x14ac:dyDescent="0.25">
      <c r="A65" s="635" t="s">
        <v>215</v>
      </c>
    </row>
    <row r="66" spans="1:1" x14ac:dyDescent="0.25">
      <c r="A66" s="635" t="s">
        <v>216</v>
      </c>
    </row>
    <row r="67" spans="1:1" x14ac:dyDescent="0.25">
      <c r="A67" s="635" t="s">
        <v>217</v>
      </c>
    </row>
    <row r="68" spans="1:1" x14ac:dyDescent="0.25">
      <c r="A68" s="635" t="s">
        <v>218</v>
      </c>
    </row>
    <row r="69" spans="1:1" x14ac:dyDescent="0.25">
      <c r="A69" s="635" t="s">
        <v>203</v>
      </c>
    </row>
    <row r="70" spans="1:1" x14ac:dyDescent="0.25">
      <c r="A70" s="633"/>
    </row>
    <row r="71" spans="1:1" x14ac:dyDescent="0.25">
      <c r="A71" s="638" t="s">
        <v>204</v>
      </c>
    </row>
    <row r="72" spans="1:1" x14ac:dyDescent="0.25">
      <c r="A72" s="633" t="s">
        <v>205</v>
      </c>
    </row>
    <row r="73" spans="1:1" ht="25.5" x14ac:dyDescent="0.25">
      <c r="A73" s="633" t="s">
        <v>210</v>
      </c>
    </row>
    <row r="74" spans="1:1" x14ac:dyDescent="0.25">
      <c r="A74" s="629"/>
    </row>
    <row r="75" spans="1:1" x14ac:dyDescent="0.25">
      <c r="A75" s="629"/>
    </row>
    <row r="76" spans="1:1" x14ac:dyDescent="0.25">
      <c r="A76" s="631"/>
    </row>
    <row r="77" spans="1:1" x14ac:dyDescent="0.25">
      <c r="A77" s="631"/>
    </row>
    <row r="78" spans="1:1" x14ac:dyDescent="0.25">
      <c r="A78" s="632"/>
    </row>
    <row r="79" spans="1:1" x14ac:dyDescent="0.25">
      <c r="A79" s="632"/>
    </row>
    <row r="80" spans="1:1" x14ac:dyDescent="0.25">
      <c r="A80" s="632"/>
    </row>
  </sheetData>
  <mergeCells count="1">
    <mergeCell ref="A78:A8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AA37"/>
  <sheetViews>
    <sheetView showGridLines="0" showRowColHeaders="0" workbookViewId="0">
      <selection activeCell="J3" sqref="J3"/>
    </sheetView>
  </sheetViews>
  <sheetFormatPr defaultRowHeight="15" x14ac:dyDescent="0.25"/>
  <cols>
    <col min="1" max="1" width="25.5703125" style="1" customWidth="1"/>
    <col min="2" max="2" width="31.140625" style="1" customWidth="1"/>
    <col min="3" max="3" width="23.5703125" style="1" customWidth="1"/>
    <col min="4" max="4" width="16.7109375" style="1" customWidth="1"/>
    <col min="5" max="8" width="9.140625" style="1"/>
    <col min="9" max="9" width="5.7109375" style="1" customWidth="1"/>
    <col min="10" max="10" width="23.42578125" style="1" customWidth="1"/>
    <col min="11" max="26" width="9.140625" style="1"/>
    <col min="27" max="27" width="0" style="1" hidden="1" customWidth="1"/>
    <col min="28" max="16384" width="9.140625" style="1"/>
  </cols>
  <sheetData>
    <row r="1" spans="1:27" ht="18.75" x14ac:dyDescent="0.25">
      <c r="A1" s="33">
        <f>C10</f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27" ht="18.75" x14ac:dyDescent="0.2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AA2" s="1" t="s">
        <v>87</v>
      </c>
    </row>
    <row r="3" spans="1:27" ht="18.75" x14ac:dyDescent="0.25">
      <c r="A3" s="102">
        <f>B5</f>
        <v>0</v>
      </c>
      <c r="B3" s="35"/>
      <c r="C3" s="35"/>
      <c r="D3" s="35"/>
      <c r="E3" s="35"/>
      <c r="F3" s="35"/>
      <c r="G3" s="35"/>
      <c r="H3" s="35"/>
      <c r="I3" s="35"/>
      <c r="J3" s="35"/>
      <c r="AA3" s="1" t="s">
        <v>88</v>
      </c>
    </row>
    <row r="4" spans="1:27" ht="15.75" thickBot="1" x14ac:dyDescent="0.3">
      <c r="A4" s="2"/>
      <c r="B4" s="2"/>
      <c r="C4" s="2"/>
      <c r="D4" s="2"/>
      <c r="E4" s="2"/>
      <c r="F4" s="2"/>
      <c r="G4" s="2"/>
      <c r="H4" s="2"/>
    </row>
    <row r="5" spans="1:27" ht="15.75" thickBot="1" x14ac:dyDescent="0.3">
      <c r="A5" s="3" t="s">
        <v>86</v>
      </c>
      <c r="B5" s="26"/>
      <c r="C5" s="2"/>
      <c r="D5" s="2"/>
      <c r="E5" s="2"/>
      <c r="F5" s="2"/>
      <c r="G5" s="2"/>
      <c r="H5" s="2"/>
    </row>
    <row r="6" spans="1:27" ht="15.75" thickBot="1" x14ac:dyDescent="0.3">
      <c r="A6" s="2"/>
      <c r="B6" s="2"/>
      <c r="C6" s="2"/>
      <c r="D6" s="2"/>
      <c r="E6" s="2"/>
      <c r="F6" s="2"/>
      <c r="G6" s="2"/>
      <c r="H6" s="2"/>
    </row>
    <row r="7" spans="1:27" ht="30" customHeight="1" x14ac:dyDescent="0.25">
      <c r="A7" s="431" t="s">
        <v>10</v>
      </c>
      <c r="B7" s="4" t="s">
        <v>78</v>
      </c>
      <c r="C7" s="36"/>
      <c r="D7" s="405"/>
      <c r="E7" s="405"/>
      <c r="F7" s="405"/>
      <c r="G7" s="405"/>
      <c r="H7" s="406"/>
    </row>
    <row r="8" spans="1:27" ht="30" customHeight="1" x14ac:dyDescent="0.25">
      <c r="A8" s="432"/>
      <c r="B8" s="5" t="s">
        <v>0</v>
      </c>
      <c r="C8" s="37"/>
      <c r="D8" s="407"/>
      <c r="E8" s="407"/>
      <c r="F8" s="407"/>
      <c r="G8" s="407"/>
      <c r="H8" s="408"/>
    </row>
    <row r="9" spans="1:27" ht="30" customHeight="1" x14ac:dyDescent="0.25">
      <c r="A9" s="432"/>
      <c r="B9" s="6" t="s">
        <v>1</v>
      </c>
      <c r="C9" s="38"/>
      <c r="D9" s="409"/>
      <c r="E9" s="409"/>
      <c r="F9" s="409"/>
      <c r="G9" s="409"/>
      <c r="H9" s="410"/>
    </row>
    <row r="10" spans="1:27" ht="30" customHeight="1" thickBot="1" x14ac:dyDescent="0.3">
      <c r="A10" s="433"/>
      <c r="B10" s="7" t="s">
        <v>85</v>
      </c>
      <c r="C10" s="39"/>
      <c r="D10" s="411"/>
      <c r="E10" s="411"/>
      <c r="F10" s="411"/>
      <c r="G10" s="411"/>
      <c r="H10" s="412"/>
    </row>
    <row r="11" spans="1:27" ht="30" customHeight="1" x14ac:dyDescent="0.25">
      <c r="A11" s="434" t="s">
        <v>12</v>
      </c>
      <c r="B11" s="8" t="s">
        <v>79</v>
      </c>
      <c r="C11" s="36"/>
      <c r="D11" s="413"/>
      <c r="E11" s="413"/>
      <c r="F11" s="413"/>
      <c r="G11" s="413"/>
      <c r="H11" s="414"/>
    </row>
    <row r="12" spans="1:27" ht="30" customHeight="1" x14ac:dyDescent="0.25">
      <c r="A12" s="435"/>
      <c r="B12" s="9" t="s">
        <v>80</v>
      </c>
      <c r="C12" s="40"/>
      <c r="D12" s="407"/>
      <c r="E12" s="407"/>
      <c r="F12" s="407"/>
      <c r="G12" s="407"/>
      <c r="H12" s="408"/>
    </row>
    <row r="13" spans="1:27" ht="30" customHeight="1" thickBot="1" x14ac:dyDescent="0.3">
      <c r="A13" s="433"/>
      <c r="B13" s="7" t="s">
        <v>81</v>
      </c>
      <c r="C13" s="39"/>
      <c r="D13" s="411"/>
      <c r="E13" s="411"/>
      <c r="F13" s="411"/>
      <c r="G13" s="411"/>
      <c r="H13" s="412"/>
    </row>
    <row r="14" spans="1:27" ht="30" customHeight="1" thickBot="1" x14ac:dyDescent="0.3">
      <c r="A14" s="10"/>
      <c r="B14" s="11"/>
      <c r="C14" s="12"/>
      <c r="D14" s="12"/>
      <c r="E14" s="12"/>
      <c r="F14" s="12"/>
      <c r="G14" s="12"/>
      <c r="H14" s="12"/>
    </row>
    <row r="15" spans="1:27" ht="16.5" thickBot="1" x14ac:dyDescent="0.3">
      <c r="B15" s="13"/>
      <c r="C15" s="429"/>
      <c r="D15" s="429"/>
      <c r="E15" s="429"/>
      <c r="F15" s="429"/>
      <c r="G15" s="429"/>
      <c r="H15" s="429"/>
      <c r="I15" s="415" t="s">
        <v>72</v>
      </c>
      <c r="J15" s="416"/>
    </row>
    <row r="16" spans="1:27" ht="30" customHeight="1" x14ac:dyDescent="0.25">
      <c r="A16" s="439" t="s">
        <v>82</v>
      </c>
      <c r="B16" s="14" t="s">
        <v>70</v>
      </c>
      <c r="C16" s="423"/>
      <c r="D16" s="424"/>
      <c r="E16" s="424"/>
      <c r="F16" s="424"/>
      <c r="G16" s="424"/>
      <c r="H16" s="425"/>
      <c r="I16" s="15" t="s">
        <v>84</v>
      </c>
      <c r="J16" s="27"/>
    </row>
    <row r="17" spans="1:10" ht="30" customHeight="1" x14ac:dyDescent="0.25">
      <c r="A17" s="440"/>
      <c r="B17" s="16" t="s">
        <v>71</v>
      </c>
      <c r="C17" s="420"/>
      <c r="D17" s="421"/>
      <c r="E17" s="421"/>
      <c r="F17" s="421"/>
      <c r="G17" s="421"/>
      <c r="H17" s="422"/>
      <c r="I17" s="17" t="s">
        <v>84</v>
      </c>
      <c r="J17" s="28"/>
    </row>
    <row r="18" spans="1:10" ht="30" customHeight="1" x14ac:dyDescent="0.25">
      <c r="A18" s="441"/>
      <c r="B18" s="16" t="s">
        <v>69</v>
      </c>
      <c r="C18" s="420"/>
      <c r="D18" s="421"/>
      <c r="E18" s="421"/>
      <c r="F18" s="421"/>
      <c r="G18" s="421"/>
      <c r="H18" s="422"/>
      <c r="I18" s="17" t="s">
        <v>84</v>
      </c>
      <c r="J18" s="28"/>
    </row>
    <row r="19" spans="1:10" ht="30" customHeight="1" x14ac:dyDescent="0.25">
      <c r="A19" s="442"/>
      <c r="B19" s="16" t="s">
        <v>89</v>
      </c>
      <c r="C19" s="420"/>
      <c r="D19" s="421"/>
      <c r="E19" s="421"/>
      <c r="F19" s="421"/>
      <c r="G19" s="421"/>
      <c r="H19" s="422"/>
      <c r="I19" s="17" t="s">
        <v>84</v>
      </c>
      <c r="J19" s="28"/>
    </row>
    <row r="20" spans="1:10" ht="30" customHeight="1" x14ac:dyDescent="0.25">
      <c r="A20" s="442"/>
      <c r="B20" s="16" t="s">
        <v>89</v>
      </c>
      <c r="C20" s="420"/>
      <c r="D20" s="421"/>
      <c r="E20" s="421"/>
      <c r="F20" s="421"/>
      <c r="G20" s="421"/>
      <c r="H20" s="422"/>
      <c r="I20" s="17" t="s">
        <v>84</v>
      </c>
      <c r="J20" s="28"/>
    </row>
    <row r="21" spans="1:10" ht="30" customHeight="1" thickBot="1" x14ac:dyDescent="0.3">
      <c r="A21" s="443"/>
      <c r="B21" s="18" t="s">
        <v>89</v>
      </c>
      <c r="C21" s="426"/>
      <c r="D21" s="427"/>
      <c r="E21" s="427"/>
      <c r="F21" s="427"/>
      <c r="G21" s="427"/>
      <c r="H21" s="428"/>
      <c r="I21" s="19" t="s">
        <v>84</v>
      </c>
      <c r="J21" s="29"/>
    </row>
    <row r="22" spans="1:10" ht="30" customHeight="1" thickBot="1" x14ac:dyDescent="0.3">
      <c r="A22" s="10"/>
      <c r="B22" s="20"/>
      <c r="C22" s="12"/>
      <c r="D22" s="12"/>
      <c r="E22" s="12"/>
      <c r="F22" s="12"/>
      <c r="G22" s="12"/>
      <c r="H22" s="12"/>
    </row>
    <row r="23" spans="1:10" ht="15.75" thickBot="1" x14ac:dyDescent="0.3">
      <c r="D23" s="21" t="s">
        <v>90</v>
      </c>
    </row>
    <row r="24" spans="1:10" ht="30" customHeight="1" x14ac:dyDescent="0.25">
      <c r="A24" s="436" t="s">
        <v>83</v>
      </c>
      <c r="B24" s="417" t="s">
        <v>2</v>
      </c>
      <c r="C24" s="22" t="s">
        <v>3</v>
      </c>
      <c r="D24" s="30"/>
      <c r="E24" s="23"/>
      <c r="F24" s="23"/>
      <c r="G24" s="23"/>
      <c r="H24" s="23"/>
    </row>
    <row r="25" spans="1:10" ht="30" customHeight="1" thickBot="1" x14ac:dyDescent="0.3">
      <c r="A25" s="437"/>
      <c r="B25" s="418"/>
      <c r="C25" s="24" t="s">
        <v>4</v>
      </c>
      <c r="D25" s="31"/>
      <c r="E25" s="23"/>
      <c r="F25" s="23"/>
      <c r="G25" s="23"/>
      <c r="H25" s="23"/>
    </row>
    <row r="26" spans="1:10" ht="30" customHeight="1" x14ac:dyDescent="0.25">
      <c r="A26" s="437"/>
      <c r="B26" s="417" t="s">
        <v>8</v>
      </c>
      <c r="C26" s="22" t="s">
        <v>5</v>
      </c>
      <c r="D26" s="30"/>
      <c r="E26" s="23"/>
      <c r="F26" s="23"/>
      <c r="G26" s="23"/>
      <c r="H26" s="23"/>
      <c r="J26" s="25"/>
    </row>
    <row r="27" spans="1:10" ht="30" customHeight="1" x14ac:dyDescent="0.25">
      <c r="A27" s="437"/>
      <c r="B27" s="419"/>
      <c r="C27" s="16" t="s">
        <v>6</v>
      </c>
      <c r="D27" s="32"/>
      <c r="E27" s="23"/>
      <c r="F27" s="23"/>
      <c r="G27" s="23"/>
      <c r="H27" s="23"/>
    </row>
    <row r="28" spans="1:10" ht="30" customHeight="1" thickBot="1" x14ac:dyDescent="0.3">
      <c r="A28" s="438"/>
      <c r="B28" s="418"/>
      <c r="C28" s="24" t="s">
        <v>7</v>
      </c>
      <c r="D28" s="31"/>
      <c r="E28" s="23"/>
      <c r="F28" s="23"/>
      <c r="G28" s="23"/>
      <c r="H28" s="23"/>
    </row>
    <row r="33" spans="1:1" x14ac:dyDescent="0.25">
      <c r="A33" s="430"/>
    </row>
    <row r="34" spans="1:1" x14ac:dyDescent="0.25">
      <c r="A34" s="430"/>
    </row>
    <row r="35" spans="1:1" x14ac:dyDescent="0.25">
      <c r="A35" s="430"/>
    </row>
    <row r="36" spans="1:1" x14ac:dyDescent="0.25">
      <c r="A36" s="430"/>
    </row>
    <row r="37" spans="1:1" x14ac:dyDescent="0.25">
      <c r="A37" s="430"/>
    </row>
  </sheetData>
  <sheetProtection sheet="1"/>
  <mergeCells count="16">
    <mergeCell ref="A33:A34"/>
    <mergeCell ref="A35:A37"/>
    <mergeCell ref="A7:A10"/>
    <mergeCell ref="A11:A13"/>
    <mergeCell ref="A24:A28"/>
    <mergeCell ref="A16:A21"/>
    <mergeCell ref="I15:J15"/>
    <mergeCell ref="B24:B25"/>
    <mergeCell ref="B26:B28"/>
    <mergeCell ref="C19:H19"/>
    <mergeCell ref="C20:H20"/>
    <mergeCell ref="C16:H16"/>
    <mergeCell ref="C18:H18"/>
    <mergeCell ref="C21:H21"/>
    <mergeCell ref="C17:H17"/>
    <mergeCell ref="C15:H15"/>
  </mergeCells>
  <phoneticPr fontId="7" type="noConversion"/>
  <dataValidations count="1">
    <dataValidation type="list" allowBlank="1" showInputMessage="1" showErrorMessage="1" sqref="D24:D28">
      <formula1>$AA$2:$AA$3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C35"/>
  <sheetViews>
    <sheetView showGridLines="0" showRowColHeaders="0" topLeftCell="D1" workbookViewId="0">
      <selection activeCell="T10" sqref="L9:T10"/>
    </sheetView>
  </sheetViews>
  <sheetFormatPr defaultRowHeight="12.75" x14ac:dyDescent="0.2"/>
  <cols>
    <col min="1" max="1" width="19.85546875" style="43" bestFit="1" customWidth="1"/>
    <col min="2" max="2" width="12.7109375" style="43" customWidth="1"/>
    <col min="3" max="3" width="13.7109375" style="42" customWidth="1"/>
    <col min="4" max="4" width="12.7109375" style="42" customWidth="1"/>
    <col min="5" max="5" width="13.7109375" style="42" customWidth="1"/>
    <col min="6" max="6" width="12.7109375" style="42" customWidth="1"/>
    <col min="7" max="7" width="13.7109375" style="42" customWidth="1"/>
    <col min="8" max="8" width="12.7109375" style="42" customWidth="1"/>
    <col min="9" max="9" width="13.7109375" style="42" customWidth="1"/>
    <col min="10" max="16384" width="9.140625" style="42"/>
  </cols>
  <sheetData>
    <row r="1" spans="1:29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18.75" x14ac:dyDescent="0.2">
      <c r="A3" s="102">
        <f>IF(B5="",'Cadastro da Escola'!B5,'Mapeamento de Alunos'!B5)</f>
        <v>0</v>
      </c>
      <c r="B3" s="35"/>
      <c r="C3" s="35"/>
      <c r="D3" s="35"/>
      <c r="E3" s="35"/>
      <c r="F3" s="35"/>
      <c r="G3" s="35"/>
      <c r="H3" s="35"/>
      <c r="I3" s="35"/>
      <c r="J3" s="34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ht="13.5" thickBot="1" x14ac:dyDescent="0.25"/>
    <row r="5" spans="1:29" ht="13.5" thickBot="1" x14ac:dyDescent="0.25">
      <c r="A5" s="3" t="s">
        <v>86</v>
      </c>
      <c r="B5" s="26"/>
    </row>
    <row r="6" spans="1:29" ht="13.5" thickBot="1" x14ac:dyDescent="0.25"/>
    <row r="7" spans="1:29" ht="32.1" customHeight="1" x14ac:dyDescent="0.2">
      <c r="A7" s="444" t="s">
        <v>10</v>
      </c>
      <c r="B7" s="452" t="s">
        <v>11</v>
      </c>
      <c r="C7" s="453"/>
      <c r="D7" s="44" t="str">
        <f>IF('Cadastro da Escola'!C7="","",'Cadastro da Escola'!C7)</f>
        <v/>
      </c>
      <c r="E7" s="45"/>
      <c r="F7" s="45"/>
      <c r="G7" s="45"/>
      <c r="H7" s="45"/>
      <c r="I7" s="46"/>
    </row>
    <row r="8" spans="1:29" ht="32.1" customHeight="1" thickBot="1" x14ac:dyDescent="0.25">
      <c r="A8" s="445"/>
      <c r="B8" s="450" t="s">
        <v>1</v>
      </c>
      <c r="C8" s="451"/>
      <c r="D8" s="47" t="str">
        <f>IF('Cadastro da Escola'!C9="","",'Cadastro da Escola'!C9)</f>
        <v/>
      </c>
      <c r="E8" s="48"/>
      <c r="F8" s="48"/>
      <c r="G8" s="48"/>
      <c r="H8" s="48"/>
      <c r="I8" s="49"/>
      <c r="J8" s="50"/>
    </row>
    <row r="9" spans="1:29" ht="30" customHeight="1" x14ac:dyDescent="0.2">
      <c r="A9" s="456" t="s">
        <v>12</v>
      </c>
      <c r="B9" s="448" t="s">
        <v>13</v>
      </c>
      <c r="C9" s="449"/>
      <c r="D9" s="44" t="str">
        <f>IF('Cadastro da Escola'!C11="","",'Cadastro da Escola'!C11)</f>
        <v/>
      </c>
      <c r="E9" s="45"/>
      <c r="F9" s="45"/>
      <c r="G9" s="45"/>
      <c r="H9" s="45"/>
      <c r="I9" s="46"/>
      <c r="J9" s="50"/>
    </row>
    <row r="10" spans="1:29" ht="30" customHeight="1" x14ac:dyDescent="0.2">
      <c r="A10" s="457"/>
      <c r="B10" s="446" t="s">
        <v>14</v>
      </c>
      <c r="C10" s="447"/>
      <c r="D10" s="51" t="str">
        <f>IF('Cadastro da Escola'!C12="","",'Cadastro da Escola'!C12)</f>
        <v/>
      </c>
      <c r="E10" s="52"/>
      <c r="F10" s="52"/>
      <c r="G10" s="52"/>
      <c r="H10" s="52"/>
      <c r="I10" s="53"/>
      <c r="J10" s="50"/>
    </row>
    <row r="11" spans="1:29" ht="30" customHeight="1" thickBot="1" x14ac:dyDescent="0.25">
      <c r="A11" s="445"/>
      <c r="B11" s="450" t="s">
        <v>43</v>
      </c>
      <c r="C11" s="451"/>
      <c r="D11" s="47" t="str">
        <f>IF('Cadastro da Escola'!C13="","",'Cadastro da Escola'!C13)</f>
        <v/>
      </c>
      <c r="E11" s="48"/>
      <c r="F11" s="48"/>
      <c r="G11" s="48"/>
      <c r="H11" s="48"/>
      <c r="I11" s="49"/>
      <c r="J11" s="50"/>
    </row>
    <row r="12" spans="1:29" x14ac:dyDescent="0.2">
      <c r="A12" s="54"/>
      <c r="B12" s="54"/>
    </row>
    <row r="13" spans="1:29" ht="18.75" x14ac:dyDescent="0.2">
      <c r="A13" s="55" t="s">
        <v>91</v>
      </c>
      <c r="B13" s="54"/>
    </row>
    <row r="14" spans="1:29" ht="13.5" thickBot="1" x14ac:dyDescent="0.25">
      <c r="A14" s="54"/>
      <c r="B14" s="54"/>
    </row>
    <row r="15" spans="1:29" ht="15" customHeight="1" x14ac:dyDescent="0.2">
      <c r="A15" s="458" t="s">
        <v>15</v>
      </c>
      <c r="B15" s="460" t="s">
        <v>16</v>
      </c>
      <c r="C15" s="461"/>
      <c r="D15" s="462" t="s">
        <v>17</v>
      </c>
      <c r="E15" s="463"/>
      <c r="F15" s="462" t="s">
        <v>18</v>
      </c>
      <c r="G15" s="463"/>
      <c r="H15" s="454" t="s">
        <v>19</v>
      </c>
      <c r="I15" s="455"/>
    </row>
    <row r="16" spans="1:29" ht="13.5" thickBot="1" x14ac:dyDescent="0.25">
      <c r="A16" s="459"/>
      <c r="B16" s="56" t="s">
        <v>20</v>
      </c>
      <c r="C16" s="57" t="s">
        <v>159</v>
      </c>
      <c r="D16" s="58" t="s">
        <v>20</v>
      </c>
      <c r="E16" s="59" t="s">
        <v>159</v>
      </c>
      <c r="F16" s="58" t="s">
        <v>20</v>
      </c>
      <c r="G16" s="59" t="s">
        <v>159</v>
      </c>
      <c r="H16" s="60" t="s">
        <v>20</v>
      </c>
      <c r="I16" s="61" t="s">
        <v>159</v>
      </c>
    </row>
    <row r="17" spans="1:9" x14ac:dyDescent="0.2">
      <c r="A17" s="62" t="s">
        <v>21</v>
      </c>
      <c r="B17" s="72"/>
      <c r="C17" s="73"/>
      <c r="D17" s="72"/>
      <c r="E17" s="74"/>
      <c r="F17" s="72"/>
      <c r="G17" s="74"/>
      <c r="H17" s="63">
        <f>B17+D17+F17</f>
        <v>0</v>
      </c>
      <c r="I17" s="64">
        <f>C17+E17+G17</f>
        <v>0</v>
      </c>
    </row>
    <row r="18" spans="1:9" x14ac:dyDescent="0.2">
      <c r="A18" s="65" t="s">
        <v>22</v>
      </c>
      <c r="B18" s="75"/>
      <c r="C18" s="76"/>
      <c r="D18" s="75"/>
      <c r="E18" s="77"/>
      <c r="F18" s="75"/>
      <c r="G18" s="77"/>
      <c r="H18" s="63">
        <f t="shared" ref="H18:H32" si="0">B18+D18+F18</f>
        <v>0</v>
      </c>
      <c r="I18" s="64">
        <f t="shared" ref="I18:I32" si="1">C18+E18+G18</f>
        <v>0</v>
      </c>
    </row>
    <row r="19" spans="1:9" x14ac:dyDescent="0.2">
      <c r="A19" s="65" t="s">
        <v>23</v>
      </c>
      <c r="B19" s="75"/>
      <c r="C19" s="76"/>
      <c r="D19" s="75"/>
      <c r="E19" s="77"/>
      <c r="F19" s="75"/>
      <c r="G19" s="77"/>
      <c r="H19" s="63">
        <f t="shared" si="0"/>
        <v>0</v>
      </c>
      <c r="I19" s="64">
        <f t="shared" si="1"/>
        <v>0</v>
      </c>
    </row>
    <row r="20" spans="1:9" x14ac:dyDescent="0.2">
      <c r="A20" s="65" t="s">
        <v>24</v>
      </c>
      <c r="B20" s="75"/>
      <c r="C20" s="76"/>
      <c r="D20" s="75"/>
      <c r="E20" s="77"/>
      <c r="F20" s="75"/>
      <c r="G20" s="77"/>
      <c r="H20" s="63">
        <f t="shared" si="0"/>
        <v>0</v>
      </c>
      <c r="I20" s="64">
        <f t="shared" si="1"/>
        <v>0</v>
      </c>
    </row>
    <row r="21" spans="1:9" x14ac:dyDescent="0.2">
      <c r="A21" s="65" t="s">
        <v>25</v>
      </c>
      <c r="B21" s="75"/>
      <c r="C21" s="76"/>
      <c r="D21" s="75"/>
      <c r="E21" s="77"/>
      <c r="F21" s="75"/>
      <c r="G21" s="77"/>
      <c r="H21" s="63">
        <f t="shared" si="0"/>
        <v>0</v>
      </c>
      <c r="I21" s="64">
        <f t="shared" si="1"/>
        <v>0</v>
      </c>
    </row>
    <row r="22" spans="1:9" x14ac:dyDescent="0.2">
      <c r="A22" s="65" t="s">
        <v>26</v>
      </c>
      <c r="B22" s="75"/>
      <c r="C22" s="76"/>
      <c r="D22" s="75"/>
      <c r="E22" s="77"/>
      <c r="F22" s="75"/>
      <c r="G22" s="77"/>
      <c r="H22" s="63">
        <f t="shared" si="0"/>
        <v>0</v>
      </c>
      <c r="I22" s="64">
        <f t="shared" si="1"/>
        <v>0</v>
      </c>
    </row>
    <row r="23" spans="1:9" x14ac:dyDescent="0.2">
      <c r="A23" s="65" t="s">
        <v>27</v>
      </c>
      <c r="B23" s="75"/>
      <c r="C23" s="76"/>
      <c r="D23" s="75"/>
      <c r="E23" s="77"/>
      <c r="F23" s="75"/>
      <c r="G23" s="77"/>
      <c r="H23" s="63">
        <f t="shared" si="0"/>
        <v>0</v>
      </c>
      <c r="I23" s="64">
        <f t="shared" si="1"/>
        <v>0</v>
      </c>
    </row>
    <row r="24" spans="1:9" x14ac:dyDescent="0.2">
      <c r="A24" s="65" t="s">
        <v>28</v>
      </c>
      <c r="B24" s="75"/>
      <c r="C24" s="76"/>
      <c r="D24" s="75"/>
      <c r="E24" s="77"/>
      <c r="F24" s="75"/>
      <c r="G24" s="77"/>
      <c r="H24" s="63">
        <f t="shared" si="0"/>
        <v>0</v>
      </c>
      <c r="I24" s="64">
        <f t="shared" si="1"/>
        <v>0</v>
      </c>
    </row>
    <row r="25" spans="1:9" x14ac:dyDescent="0.2">
      <c r="A25" s="65" t="s">
        <v>29</v>
      </c>
      <c r="B25" s="75"/>
      <c r="C25" s="76"/>
      <c r="D25" s="75"/>
      <c r="E25" s="77"/>
      <c r="F25" s="75"/>
      <c r="G25" s="77"/>
      <c r="H25" s="63">
        <f t="shared" si="0"/>
        <v>0</v>
      </c>
      <c r="I25" s="64">
        <f t="shared" si="1"/>
        <v>0</v>
      </c>
    </row>
    <row r="26" spans="1:9" x14ac:dyDescent="0.2">
      <c r="A26" s="65" t="s">
        <v>30</v>
      </c>
      <c r="B26" s="75"/>
      <c r="C26" s="76"/>
      <c r="D26" s="75"/>
      <c r="E26" s="77"/>
      <c r="F26" s="75"/>
      <c r="G26" s="77"/>
      <c r="H26" s="63">
        <f t="shared" si="0"/>
        <v>0</v>
      </c>
      <c r="I26" s="64">
        <f t="shared" si="1"/>
        <v>0</v>
      </c>
    </row>
    <row r="27" spans="1:9" x14ac:dyDescent="0.2">
      <c r="A27" s="65" t="s">
        <v>31</v>
      </c>
      <c r="B27" s="75"/>
      <c r="C27" s="76"/>
      <c r="D27" s="75"/>
      <c r="E27" s="77"/>
      <c r="F27" s="75"/>
      <c r="G27" s="77"/>
      <c r="H27" s="63">
        <f t="shared" si="0"/>
        <v>0</v>
      </c>
      <c r="I27" s="64">
        <f t="shared" si="1"/>
        <v>0</v>
      </c>
    </row>
    <row r="28" spans="1:9" x14ac:dyDescent="0.2">
      <c r="A28" s="65" t="s">
        <v>32</v>
      </c>
      <c r="B28" s="75"/>
      <c r="C28" s="76"/>
      <c r="D28" s="75"/>
      <c r="E28" s="77"/>
      <c r="F28" s="75"/>
      <c r="G28" s="77"/>
      <c r="H28" s="63">
        <f t="shared" si="0"/>
        <v>0</v>
      </c>
      <c r="I28" s="64">
        <f t="shared" si="1"/>
        <v>0</v>
      </c>
    </row>
    <row r="29" spans="1:9" x14ac:dyDescent="0.2">
      <c r="A29" s="65" t="s">
        <v>33</v>
      </c>
      <c r="B29" s="75"/>
      <c r="C29" s="76"/>
      <c r="D29" s="75"/>
      <c r="E29" s="77"/>
      <c r="F29" s="75"/>
      <c r="G29" s="77"/>
      <c r="H29" s="63">
        <f t="shared" si="0"/>
        <v>0</v>
      </c>
      <c r="I29" s="64">
        <f t="shared" si="1"/>
        <v>0</v>
      </c>
    </row>
    <row r="30" spans="1:9" x14ac:dyDescent="0.2">
      <c r="A30" s="65" t="s">
        <v>34</v>
      </c>
      <c r="B30" s="75"/>
      <c r="C30" s="76"/>
      <c r="D30" s="75"/>
      <c r="E30" s="77"/>
      <c r="F30" s="75"/>
      <c r="G30" s="77"/>
      <c r="H30" s="63">
        <f t="shared" si="0"/>
        <v>0</v>
      </c>
      <c r="I30" s="64">
        <f t="shared" si="1"/>
        <v>0</v>
      </c>
    </row>
    <row r="31" spans="1:9" x14ac:dyDescent="0.2">
      <c r="A31" s="65" t="s">
        <v>35</v>
      </c>
      <c r="B31" s="75"/>
      <c r="C31" s="76"/>
      <c r="D31" s="75"/>
      <c r="E31" s="77"/>
      <c r="F31" s="75"/>
      <c r="G31" s="77"/>
      <c r="H31" s="63">
        <f t="shared" si="0"/>
        <v>0</v>
      </c>
      <c r="I31" s="64">
        <f t="shared" si="1"/>
        <v>0</v>
      </c>
    </row>
    <row r="32" spans="1:9" ht="13.5" thickBot="1" x14ac:dyDescent="0.25">
      <c r="A32" s="66" t="s">
        <v>36</v>
      </c>
      <c r="B32" s="78"/>
      <c r="C32" s="79"/>
      <c r="D32" s="78"/>
      <c r="E32" s="80"/>
      <c r="F32" s="78"/>
      <c r="G32" s="80"/>
      <c r="H32" s="63">
        <f t="shared" si="0"/>
        <v>0</v>
      </c>
      <c r="I32" s="64">
        <f t="shared" si="1"/>
        <v>0</v>
      </c>
    </row>
    <row r="33" spans="1:9" ht="13.5" thickBot="1" x14ac:dyDescent="0.25">
      <c r="A33" s="67" t="s">
        <v>37</v>
      </c>
      <c r="B33" s="68">
        <f t="shared" ref="B33:I33" si="2">SUM(B17:B32)</f>
        <v>0</v>
      </c>
      <c r="C33" s="69">
        <f t="shared" si="2"/>
        <v>0</v>
      </c>
      <c r="D33" s="68">
        <f t="shared" si="2"/>
        <v>0</v>
      </c>
      <c r="E33" s="70">
        <f t="shared" si="2"/>
        <v>0</v>
      </c>
      <c r="F33" s="71">
        <f t="shared" si="2"/>
        <v>0</v>
      </c>
      <c r="G33" s="70">
        <f t="shared" si="2"/>
        <v>0</v>
      </c>
      <c r="H33" s="71">
        <f t="shared" si="2"/>
        <v>0</v>
      </c>
      <c r="I33" s="70">
        <f t="shared" si="2"/>
        <v>0</v>
      </c>
    </row>
    <row r="34" spans="1:9" x14ac:dyDescent="0.2">
      <c r="A34" s="42"/>
    </row>
    <row r="35" spans="1:9" x14ac:dyDescent="0.2">
      <c r="A35" s="42"/>
    </row>
  </sheetData>
  <sheetProtection sheet="1"/>
  <mergeCells count="12">
    <mergeCell ref="H15:I15"/>
    <mergeCell ref="A9:A11"/>
    <mergeCell ref="A15:A16"/>
    <mergeCell ref="B15:C15"/>
    <mergeCell ref="B11:C11"/>
    <mergeCell ref="D15:E15"/>
    <mergeCell ref="F15:G15"/>
    <mergeCell ref="A7:A8"/>
    <mergeCell ref="B10:C10"/>
    <mergeCell ref="B9:C9"/>
    <mergeCell ref="B8:C8"/>
    <mergeCell ref="B7:C7"/>
  </mergeCells>
  <phoneticPr fontId="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C54"/>
  <sheetViews>
    <sheetView showGridLines="0" showRowColHeaders="0" zoomScale="95" workbookViewId="0">
      <selection activeCell="B5" sqref="B5"/>
    </sheetView>
  </sheetViews>
  <sheetFormatPr defaultRowHeight="12.75" x14ac:dyDescent="0.2"/>
  <cols>
    <col min="1" max="1" width="19.85546875" style="43" bestFit="1" customWidth="1"/>
    <col min="2" max="2" width="11.7109375" style="43" customWidth="1"/>
    <col min="3" max="16" width="11.7109375" style="42" customWidth="1"/>
    <col min="17" max="16384" width="9.140625" style="42"/>
  </cols>
  <sheetData>
    <row r="1" spans="1:29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82"/>
      <c r="L1" s="82"/>
      <c r="M1" s="82"/>
      <c r="N1" s="82"/>
      <c r="O1" s="82"/>
      <c r="P1" s="82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82"/>
      <c r="L2" s="82"/>
      <c r="M2" s="82"/>
      <c r="N2" s="82"/>
      <c r="O2" s="82"/>
      <c r="P2" s="8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18.75" x14ac:dyDescent="0.2">
      <c r="A3" s="102">
        <f>IF(B5="",'Cadastro da Escola'!B5,'Map. Alunos com Deficiência'!B5)</f>
        <v>0</v>
      </c>
      <c r="B3" s="35"/>
      <c r="C3" s="35"/>
      <c r="D3" s="35"/>
      <c r="E3" s="35"/>
      <c r="F3" s="35"/>
      <c r="G3" s="35"/>
      <c r="H3" s="35"/>
      <c r="I3" s="35"/>
      <c r="J3" s="34"/>
      <c r="K3" s="82"/>
      <c r="L3" s="82"/>
      <c r="M3" s="82"/>
      <c r="N3" s="82"/>
      <c r="O3" s="82"/>
      <c r="P3" s="82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ht="13.5" thickBot="1" x14ac:dyDescent="0.25"/>
    <row r="5" spans="1:29" ht="13.5" thickBot="1" x14ac:dyDescent="0.25">
      <c r="A5" s="3" t="s">
        <v>86</v>
      </c>
      <c r="B5" s="81"/>
    </row>
    <row r="6" spans="1:29" ht="13.5" thickBot="1" x14ac:dyDescent="0.25"/>
    <row r="7" spans="1:29" ht="32.1" customHeight="1" x14ac:dyDescent="0.2">
      <c r="A7" s="444" t="s">
        <v>10</v>
      </c>
      <c r="B7" s="452" t="s">
        <v>11</v>
      </c>
      <c r="C7" s="453"/>
      <c r="D7" s="44" t="str">
        <f>IF('Cadastro da Escola'!C7="","",'Cadastro da Escola'!C7)</f>
        <v/>
      </c>
      <c r="E7" s="45"/>
      <c r="F7" s="45"/>
      <c r="G7" s="45"/>
      <c r="H7" s="45"/>
      <c r="I7" s="46"/>
    </row>
    <row r="8" spans="1:29" ht="32.1" customHeight="1" thickBot="1" x14ac:dyDescent="0.25">
      <c r="A8" s="445"/>
      <c r="B8" s="450" t="s">
        <v>1</v>
      </c>
      <c r="C8" s="451"/>
      <c r="D8" s="47" t="str">
        <f>IF('Cadastro da Escola'!C9="","",'Cadastro da Escola'!C9)</f>
        <v/>
      </c>
      <c r="E8" s="48"/>
      <c r="F8" s="48"/>
      <c r="G8" s="48"/>
      <c r="H8" s="48"/>
      <c r="I8" s="49"/>
      <c r="J8" s="50"/>
    </row>
    <row r="9" spans="1:29" ht="30" customHeight="1" x14ac:dyDescent="0.2">
      <c r="A9" s="456" t="s">
        <v>12</v>
      </c>
      <c r="B9" s="448" t="s">
        <v>13</v>
      </c>
      <c r="C9" s="449"/>
      <c r="D9" s="44" t="str">
        <f>IF('Cadastro da Escola'!C11="","",'Cadastro da Escola'!C11)</f>
        <v/>
      </c>
      <c r="E9" s="45"/>
      <c r="F9" s="45"/>
      <c r="G9" s="45"/>
      <c r="H9" s="45"/>
      <c r="I9" s="46"/>
      <c r="J9" s="50"/>
    </row>
    <row r="10" spans="1:29" ht="30" customHeight="1" x14ac:dyDescent="0.2">
      <c r="A10" s="457"/>
      <c r="B10" s="446" t="s">
        <v>14</v>
      </c>
      <c r="C10" s="447"/>
      <c r="D10" s="51" t="str">
        <f>IF('Cadastro da Escola'!C12="","",'Cadastro da Escola'!C12)</f>
        <v/>
      </c>
      <c r="E10" s="52"/>
      <c r="F10" s="52"/>
      <c r="G10" s="52"/>
      <c r="H10" s="52"/>
      <c r="I10" s="53"/>
      <c r="J10" s="50"/>
    </row>
    <row r="11" spans="1:29" ht="30" customHeight="1" thickBot="1" x14ac:dyDescent="0.25">
      <c r="A11" s="445"/>
      <c r="B11" s="450" t="s">
        <v>43</v>
      </c>
      <c r="C11" s="451"/>
      <c r="D11" s="47" t="str">
        <f>IF('Cadastro da Escola'!C13="","",'Cadastro da Escola'!C13)</f>
        <v/>
      </c>
      <c r="E11" s="48"/>
      <c r="F11" s="48"/>
      <c r="G11" s="48"/>
      <c r="H11" s="48"/>
      <c r="I11" s="49"/>
      <c r="J11" s="50"/>
    </row>
    <row r="12" spans="1:29" x14ac:dyDescent="0.2">
      <c r="A12" s="54"/>
      <c r="B12" s="54"/>
    </row>
    <row r="13" spans="1:29" ht="13.5" thickBot="1" x14ac:dyDescent="0.25">
      <c r="A13" s="54"/>
      <c r="B13" s="54"/>
    </row>
    <row r="14" spans="1:29" ht="13.5" thickBot="1" x14ac:dyDescent="0.25">
      <c r="A14" s="458" t="s">
        <v>15</v>
      </c>
      <c r="B14" s="468" t="s">
        <v>16</v>
      </c>
      <c r="C14" s="469"/>
      <c r="D14" s="469"/>
      <c r="E14" s="469"/>
      <c r="F14" s="470"/>
      <c r="G14" s="464" t="s">
        <v>17</v>
      </c>
      <c r="H14" s="465"/>
      <c r="I14" s="465"/>
      <c r="J14" s="465"/>
      <c r="K14" s="466"/>
      <c r="L14" s="464" t="s">
        <v>18</v>
      </c>
      <c r="M14" s="465"/>
      <c r="N14" s="465"/>
      <c r="O14" s="465"/>
      <c r="P14" s="466"/>
    </row>
    <row r="15" spans="1:29" ht="13.5" thickBot="1" x14ac:dyDescent="0.25">
      <c r="A15" s="459"/>
      <c r="B15" s="83" t="s">
        <v>92</v>
      </c>
      <c r="C15" s="84" t="s">
        <v>95</v>
      </c>
      <c r="D15" s="84" t="s">
        <v>93</v>
      </c>
      <c r="E15" s="84" t="s">
        <v>94</v>
      </c>
      <c r="F15" s="85" t="s">
        <v>96</v>
      </c>
      <c r="G15" s="83" t="s">
        <v>92</v>
      </c>
      <c r="H15" s="84" t="s">
        <v>95</v>
      </c>
      <c r="I15" s="84" t="s">
        <v>93</v>
      </c>
      <c r="J15" s="84" t="s">
        <v>94</v>
      </c>
      <c r="K15" s="85" t="s">
        <v>96</v>
      </c>
      <c r="L15" s="83" t="s">
        <v>92</v>
      </c>
      <c r="M15" s="84" t="s">
        <v>95</v>
      </c>
      <c r="N15" s="84" t="s">
        <v>93</v>
      </c>
      <c r="O15" s="84" t="s">
        <v>94</v>
      </c>
      <c r="P15" s="85" t="s">
        <v>96</v>
      </c>
    </row>
    <row r="16" spans="1:29" x14ac:dyDescent="0.2">
      <c r="A16" s="62" t="s">
        <v>21</v>
      </c>
      <c r="B16" s="93"/>
      <c r="C16" s="94"/>
      <c r="D16" s="94"/>
      <c r="E16" s="94"/>
      <c r="F16" s="95"/>
      <c r="G16" s="93"/>
      <c r="H16" s="94"/>
      <c r="I16" s="94"/>
      <c r="J16" s="94"/>
      <c r="K16" s="95"/>
      <c r="L16" s="93"/>
      <c r="M16" s="94"/>
      <c r="N16" s="94"/>
      <c r="O16" s="94"/>
      <c r="P16" s="95"/>
    </row>
    <row r="17" spans="1:16" x14ac:dyDescent="0.2">
      <c r="A17" s="65" t="s">
        <v>22</v>
      </c>
      <c r="B17" s="96"/>
      <c r="C17" s="97"/>
      <c r="D17" s="97"/>
      <c r="E17" s="97"/>
      <c r="F17" s="98"/>
      <c r="G17" s="96"/>
      <c r="H17" s="97"/>
      <c r="I17" s="97"/>
      <c r="J17" s="97"/>
      <c r="K17" s="98"/>
      <c r="L17" s="96"/>
      <c r="M17" s="97"/>
      <c r="N17" s="97"/>
      <c r="O17" s="97"/>
      <c r="P17" s="98"/>
    </row>
    <row r="18" spans="1:16" x14ac:dyDescent="0.2">
      <c r="A18" s="65" t="s">
        <v>23</v>
      </c>
      <c r="B18" s="96"/>
      <c r="C18" s="97"/>
      <c r="D18" s="97"/>
      <c r="E18" s="97"/>
      <c r="F18" s="98"/>
      <c r="G18" s="96"/>
      <c r="H18" s="97"/>
      <c r="I18" s="97"/>
      <c r="J18" s="97"/>
      <c r="K18" s="98"/>
      <c r="L18" s="96"/>
      <c r="M18" s="97"/>
      <c r="N18" s="97"/>
      <c r="O18" s="97"/>
      <c r="P18" s="98"/>
    </row>
    <row r="19" spans="1:16" x14ac:dyDescent="0.2">
      <c r="A19" s="65" t="s">
        <v>24</v>
      </c>
      <c r="B19" s="96"/>
      <c r="C19" s="97"/>
      <c r="D19" s="97"/>
      <c r="E19" s="97"/>
      <c r="F19" s="98"/>
      <c r="G19" s="96"/>
      <c r="H19" s="97"/>
      <c r="I19" s="97"/>
      <c r="J19" s="97"/>
      <c r="K19" s="98"/>
      <c r="L19" s="96"/>
      <c r="M19" s="97"/>
      <c r="N19" s="97"/>
      <c r="O19" s="97"/>
      <c r="P19" s="98"/>
    </row>
    <row r="20" spans="1:16" x14ac:dyDescent="0.2">
      <c r="A20" s="65" t="s">
        <v>25</v>
      </c>
      <c r="B20" s="96"/>
      <c r="C20" s="97"/>
      <c r="D20" s="97"/>
      <c r="E20" s="97"/>
      <c r="F20" s="98"/>
      <c r="G20" s="96"/>
      <c r="H20" s="97"/>
      <c r="I20" s="97"/>
      <c r="J20" s="97"/>
      <c r="K20" s="98"/>
      <c r="L20" s="96"/>
      <c r="M20" s="97"/>
      <c r="N20" s="97"/>
      <c r="O20" s="97"/>
      <c r="P20" s="98"/>
    </row>
    <row r="21" spans="1:16" x14ac:dyDescent="0.2">
      <c r="A21" s="65" t="s">
        <v>26</v>
      </c>
      <c r="B21" s="96"/>
      <c r="C21" s="97"/>
      <c r="D21" s="97"/>
      <c r="E21" s="97"/>
      <c r="F21" s="98"/>
      <c r="G21" s="96"/>
      <c r="H21" s="97"/>
      <c r="I21" s="97"/>
      <c r="J21" s="97"/>
      <c r="K21" s="98"/>
      <c r="L21" s="96"/>
      <c r="M21" s="97"/>
      <c r="N21" s="97"/>
      <c r="O21" s="97"/>
      <c r="P21" s="98"/>
    </row>
    <row r="22" spans="1:16" x14ac:dyDescent="0.2">
      <c r="A22" s="65" t="s">
        <v>27</v>
      </c>
      <c r="B22" s="96"/>
      <c r="C22" s="97"/>
      <c r="D22" s="97"/>
      <c r="E22" s="97"/>
      <c r="F22" s="98"/>
      <c r="G22" s="96"/>
      <c r="H22" s="97"/>
      <c r="I22" s="97"/>
      <c r="J22" s="97"/>
      <c r="K22" s="98"/>
      <c r="L22" s="96"/>
      <c r="M22" s="97"/>
      <c r="N22" s="97"/>
      <c r="O22" s="97"/>
      <c r="P22" s="98"/>
    </row>
    <row r="23" spans="1:16" x14ac:dyDescent="0.2">
      <c r="A23" s="65" t="s">
        <v>28</v>
      </c>
      <c r="B23" s="96"/>
      <c r="C23" s="97"/>
      <c r="D23" s="97"/>
      <c r="E23" s="97"/>
      <c r="F23" s="98"/>
      <c r="G23" s="96"/>
      <c r="H23" s="97"/>
      <c r="I23" s="97"/>
      <c r="J23" s="97"/>
      <c r="K23" s="98"/>
      <c r="L23" s="96"/>
      <c r="M23" s="97"/>
      <c r="N23" s="97"/>
      <c r="O23" s="97"/>
      <c r="P23" s="98"/>
    </row>
    <row r="24" spans="1:16" x14ac:dyDescent="0.2">
      <c r="A24" s="65" t="s">
        <v>29</v>
      </c>
      <c r="B24" s="96"/>
      <c r="C24" s="97"/>
      <c r="D24" s="97"/>
      <c r="E24" s="97"/>
      <c r="F24" s="98"/>
      <c r="G24" s="96"/>
      <c r="H24" s="97"/>
      <c r="I24" s="97"/>
      <c r="J24" s="97"/>
      <c r="K24" s="98"/>
      <c r="L24" s="96"/>
      <c r="M24" s="97"/>
      <c r="N24" s="97"/>
      <c r="O24" s="97"/>
      <c r="P24" s="98"/>
    </row>
    <row r="25" spans="1:16" x14ac:dyDescent="0.2">
      <c r="A25" s="65" t="s">
        <v>30</v>
      </c>
      <c r="B25" s="96"/>
      <c r="C25" s="97"/>
      <c r="D25" s="97"/>
      <c r="E25" s="97"/>
      <c r="F25" s="98"/>
      <c r="G25" s="96"/>
      <c r="H25" s="97"/>
      <c r="I25" s="97"/>
      <c r="J25" s="97"/>
      <c r="K25" s="98"/>
      <c r="L25" s="96"/>
      <c r="M25" s="97"/>
      <c r="N25" s="97"/>
      <c r="O25" s="97"/>
      <c r="P25" s="98"/>
    </row>
    <row r="26" spans="1:16" x14ac:dyDescent="0.2">
      <c r="A26" s="65" t="s">
        <v>31</v>
      </c>
      <c r="B26" s="96"/>
      <c r="C26" s="97"/>
      <c r="D26" s="97"/>
      <c r="E26" s="97"/>
      <c r="F26" s="98"/>
      <c r="G26" s="96"/>
      <c r="H26" s="97"/>
      <c r="I26" s="97"/>
      <c r="J26" s="97"/>
      <c r="K26" s="98"/>
      <c r="L26" s="96"/>
      <c r="M26" s="97"/>
      <c r="N26" s="97"/>
      <c r="O26" s="97"/>
      <c r="P26" s="98"/>
    </row>
    <row r="27" spans="1:16" x14ac:dyDescent="0.2">
      <c r="A27" s="65" t="s">
        <v>32</v>
      </c>
      <c r="B27" s="96"/>
      <c r="C27" s="97"/>
      <c r="D27" s="97"/>
      <c r="E27" s="97"/>
      <c r="F27" s="98"/>
      <c r="G27" s="96"/>
      <c r="H27" s="97"/>
      <c r="I27" s="97"/>
      <c r="J27" s="97"/>
      <c r="K27" s="98"/>
      <c r="L27" s="96"/>
      <c r="M27" s="97"/>
      <c r="N27" s="97"/>
      <c r="O27" s="97"/>
      <c r="P27" s="98"/>
    </row>
    <row r="28" spans="1:16" x14ac:dyDescent="0.2">
      <c r="A28" s="65" t="s">
        <v>33</v>
      </c>
      <c r="B28" s="96"/>
      <c r="C28" s="97"/>
      <c r="D28" s="97"/>
      <c r="E28" s="97"/>
      <c r="F28" s="98"/>
      <c r="G28" s="96"/>
      <c r="H28" s="97"/>
      <c r="I28" s="97"/>
      <c r="J28" s="97"/>
      <c r="K28" s="98"/>
      <c r="L28" s="96"/>
      <c r="M28" s="97"/>
      <c r="N28" s="97"/>
      <c r="O28" s="97"/>
      <c r="P28" s="98"/>
    </row>
    <row r="29" spans="1:16" x14ac:dyDescent="0.2">
      <c r="A29" s="65" t="s">
        <v>34</v>
      </c>
      <c r="B29" s="96"/>
      <c r="C29" s="97"/>
      <c r="D29" s="97"/>
      <c r="E29" s="97"/>
      <c r="F29" s="98"/>
      <c r="G29" s="96"/>
      <c r="H29" s="97"/>
      <c r="I29" s="97"/>
      <c r="J29" s="97"/>
      <c r="K29" s="98"/>
      <c r="L29" s="96"/>
      <c r="M29" s="97"/>
      <c r="N29" s="97"/>
      <c r="O29" s="97"/>
      <c r="P29" s="98"/>
    </row>
    <row r="30" spans="1:16" x14ac:dyDescent="0.2">
      <c r="A30" s="65" t="s">
        <v>35</v>
      </c>
      <c r="B30" s="96"/>
      <c r="C30" s="97"/>
      <c r="D30" s="97"/>
      <c r="E30" s="97"/>
      <c r="F30" s="98"/>
      <c r="G30" s="96"/>
      <c r="H30" s="97"/>
      <c r="I30" s="97"/>
      <c r="J30" s="97"/>
      <c r="K30" s="98"/>
      <c r="L30" s="96"/>
      <c r="M30" s="97"/>
      <c r="N30" s="97"/>
      <c r="O30" s="97"/>
      <c r="P30" s="98"/>
    </row>
    <row r="31" spans="1:16" ht="13.5" thickBot="1" x14ac:dyDescent="0.25">
      <c r="A31" s="66" t="s">
        <v>36</v>
      </c>
      <c r="B31" s="99"/>
      <c r="C31" s="100"/>
      <c r="D31" s="100"/>
      <c r="E31" s="100"/>
      <c r="F31" s="101"/>
      <c r="G31" s="99"/>
      <c r="H31" s="100"/>
      <c r="I31" s="100"/>
      <c r="J31" s="100"/>
      <c r="K31" s="101"/>
      <c r="L31" s="99"/>
      <c r="M31" s="100"/>
      <c r="N31" s="100"/>
      <c r="O31" s="100"/>
      <c r="P31" s="101"/>
    </row>
    <row r="32" spans="1:16" ht="15.75" thickBot="1" x14ac:dyDescent="0.25">
      <c r="A32" s="86" t="s">
        <v>37</v>
      </c>
      <c r="B32" s="87">
        <f t="shared" ref="B32:P32" si="0">SUM(B16:B31)</f>
        <v>0</v>
      </c>
      <c r="C32" s="88">
        <f t="shared" si="0"/>
        <v>0</v>
      </c>
      <c r="D32" s="88">
        <f t="shared" si="0"/>
        <v>0</v>
      </c>
      <c r="E32" s="88">
        <f t="shared" si="0"/>
        <v>0</v>
      </c>
      <c r="F32" s="89">
        <f t="shared" si="0"/>
        <v>0</v>
      </c>
      <c r="G32" s="87">
        <f t="shared" si="0"/>
        <v>0</v>
      </c>
      <c r="H32" s="88">
        <f t="shared" si="0"/>
        <v>0</v>
      </c>
      <c r="I32" s="88">
        <f t="shared" si="0"/>
        <v>0</v>
      </c>
      <c r="J32" s="88">
        <f t="shared" si="0"/>
        <v>0</v>
      </c>
      <c r="K32" s="89">
        <f t="shared" si="0"/>
        <v>0</v>
      </c>
      <c r="L32" s="87">
        <f t="shared" si="0"/>
        <v>0</v>
      </c>
      <c r="M32" s="88">
        <f t="shared" si="0"/>
        <v>0</v>
      </c>
      <c r="N32" s="88">
        <f t="shared" si="0"/>
        <v>0</v>
      </c>
      <c r="O32" s="88">
        <f t="shared" si="0"/>
        <v>0</v>
      </c>
      <c r="P32" s="89">
        <f t="shared" si="0"/>
        <v>0</v>
      </c>
    </row>
    <row r="33" spans="1:6" x14ac:dyDescent="0.2">
      <c r="A33" s="42"/>
    </row>
    <row r="34" spans="1:6" x14ac:dyDescent="0.2">
      <c r="A34" s="42" t="s">
        <v>73</v>
      </c>
      <c r="B34" s="42"/>
    </row>
    <row r="35" spans="1:6" ht="13.5" thickBot="1" x14ac:dyDescent="0.25">
      <c r="A35" s="42"/>
    </row>
    <row r="36" spans="1:6" ht="13.5" thickBot="1" x14ac:dyDescent="0.25">
      <c r="A36" s="458" t="s">
        <v>15</v>
      </c>
      <c r="B36" s="464" t="s">
        <v>37</v>
      </c>
      <c r="C36" s="465"/>
      <c r="D36" s="465"/>
      <c r="E36" s="465"/>
      <c r="F36" s="467"/>
    </row>
    <row r="37" spans="1:6" ht="13.5" thickBot="1" x14ac:dyDescent="0.25">
      <c r="A37" s="459"/>
      <c r="B37" s="3" t="s">
        <v>92</v>
      </c>
      <c r="C37" s="90" t="s">
        <v>95</v>
      </c>
      <c r="D37" s="90" t="s">
        <v>93</v>
      </c>
      <c r="E37" s="90" t="s">
        <v>94</v>
      </c>
      <c r="F37" s="90" t="s">
        <v>96</v>
      </c>
    </row>
    <row r="38" spans="1:6" x14ac:dyDescent="0.2">
      <c r="A38" s="62" t="s">
        <v>21</v>
      </c>
      <c r="B38" s="91">
        <f>B16+G16+L16</f>
        <v>0</v>
      </c>
      <c r="C38" s="92">
        <f>C16+H16+M16</f>
        <v>0</v>
      </c>
      <c r="D38" s="92">
        <f>D16+I16+N16</f>
        <v>0</v>
      </c>
      <c r="E38" s="92">
        <f>E16+J16+O16</f>
        <v>0</v>
      </c>
      <c r="F38" s="92">
        <f>F16+K16+P16</f>
        <v>0</v>
      </c>
    </row>
    <row r="39" spans="1:6" x14ac:dyDescent="0.2">
      <c r="A39" s="65" t="s">
        <v>22</v>
      </c>
      <c r="B39" s="91">
        <f t="shared" ref="B39:B53" si="1">B17+G17+L17</f>
        <v>0</v>
      </c>
      <c r="C39" s="92">
        <f t="shared" ref="C39:C53" si="2">C17+H17+M17</f>
        <v>0</v>
      </c>
      <c r="D39" s="92">
        <f t="shared" ref="D39:D53" si="3">D17+I17+N17</f>
        <v>0</v>
      </c>
      <c r="E39" s="92">
        <f t="shared" ref="E39:E53" si="4">E17+J17+O17</f>
        <v>0</v>
      </c>
      <c r="F39" s="92">
        <f t="shared" ref="F39:F53" si="5">F17+K17+P17</f>
        <v>0</v>
      </c>
    </row>
    <row r="40" spans="1:6" x14ac:dyDescent="0.2">
      <c r="A40" s="65" t="s">
        <v>23</v>
      </c>
      <c r="B40" s="91">
        <f t="shared" si="1"/>
        <v>0</v>
      </c>
      <c r="C40" s="92">
        <f t="shared" si="2"/>
        <v>0</v>
      </c>
      <c r="D40" s="92">
        <f t="shared" si="3"/>
        <v>0</v>
      </c>
      <c r="E40" s="92">
        <f t="shared" si="4"/>
        <v>0</v>
      </c>
      <c r="F40" s="92">
        <f t="shared" si="5"/>
        <v>0</v>
      </c>
    </row>
    <row r="41" spans="1:6" x14ac:dyDescent="0.2">
      <c r="A41" s="65" t="s">
        <v>24</v>
      </c>
      <c r="B41" s="91">
        <f t="shared" si="1"/>
        <v>0</v>
      </c>
      <c r="C41" s="92">
        <f t="shared" si="2"/>
        <v>0</v>
      </c>
      <c r="D41" s="92">
        <f t="shared" si="3"/>
        <v>0</v>
      </c>
      <c r="E41" s="92">
        <f t="shared" si="4"/>
        <v>0</v>
      </c>
      <c r="F41" s="92">
        <f t="shared" si="5"/>
        <v>0</v>
      </c>
    </row>
    <row r="42" spans="1:6" x14ac:dyDescent="0.2">
      <c r="A42" s="65" t="s">
        <v>25</v>
      </c>
      <c r="B42" s="91">
        <f t="shared" si="1"/>
        <v>0</v>
      </c>
      <c r="C42" s="92">
        <f t="shared" si="2"/>
        <v>0</v>
      </c>
      <c r="D42" s="92">
        <f t="shared" si="3"/>
        <v>0</v>
      </c>
      <c r="E42" s="92">
        <f t="shared" si="4"/>
        <v>0</v>
      </c>
      <c r="F42" s="92">
        <f t="shared" si="5"/>
        <v>0</v>
      </c>
    </row>
    <row r="43" spans="1:6" x14ac:dyDescent="0.2">
      <c r="A43" s="65" t="s">
        <v>26</v>
      </c>
      <c r="B43" s="91">
        <f t="shared" si="1"/>
        <v>0</v>
      </c>
      <c r="C43" s="92">
        <f t="shared" si="2"/>
        <v>0</v>
      </c>
      <c r="D43" s="92">
        <f t="shared" si="3"/>
        <v>0</v>
      </c>
      <c r="E43" s="92">
        <f t="shared" si="4"/>
        <v>0</v>
      </c>
      <c r="F43" s="92">
        <f t="shared" si="5"/>
        <v>0</v>
      </c>
    </row>
    <row r="44" spans="1:6" x14ac:dyDescent="0.2">
      <c r="A44" s="65" t="s">
        <v>27</v>
      </c>
      <c r="B44" s="91">
        <f t="shared" si="1"/>
        <v>0</v>
      </c>
      <c r="C44" s="92">
        <f t="shared" si="2"/>
        <v>0</v>
      </c>
      <c r="D44" s="92">
        <f t="shared" si="3"/>
        <v>0</v>
      </c>
      <c r="E44" s="92">
        <f t="shared" si="4"/>
        <v>0</v>
      </c>
      <c r="F44" s="92">
        <f t="shared" si="5"/>
        <v>0</v>
      </c>
    </row>
    <row r="45" spans="1:6" x14ac:dyDescent="0.2">
      <c r="A45" s="65" t="s">
        <v>28</v>
      </c>
      <c r="B45" s="91">
        <f>B23+G23+L23</f>
        <v>0</v>
      </c>
      <c r="C45" s="92">
        <f t="shared" si="2"/>
        <v>0</v>
      </c>
      <c r="D45" s="92">
        <f t="shared" si="3"/>
        <v>0</v>
      </c>
      <c r="E45" s="92">
        <f t="shared" si="4"/>
        <v>0</v>
      </c>
      <c r="F45" s="92">
        <f t="shared" si="5"/>
        <v>0</v>
      </c>
    </row>
    <row r="46" spans="1:6" x14ac:dyDescent="0.2">
      <c r="A46" s="65" t="s">
        <v>29</v>
      </c>
      <c r="B46" s="91">
        <f t="shared" si="1"/>
        <v>0</v>
      </c>
      <c r="C46" s="92">
        <f t="shared" si="2"/>
        <v>0</v>
      </c>
      <c r="D46" s="92">
        <f t="shared" si="3"/>
        <v>0</v>
      </c>
      <c r="E46" s="92">
        <f t="shared" si="4"/>
        <v>0</v>
      </c>
      <c r="F46" s="92">
        <f t="shared" si="5"/>
        <v>0</v>
      </c>
    </row>
    <row r="47" spans="1:6" x14ac:dyDescent="0.2">
      <c r="A47" s="65" t="s">
        <v>30</v>
      </c>
      <c r="B47" s="91">
        <f t="shared" si="1"/>
        <v>0</v>
      </c>
      <c r="C47" s="92">
        <f t="shared" si="2"/>
        <v>0</v>
      </c>
      <c r="D47" s="92">
        <f t="shared" si="3"/>
        <v>0</v>
      </c>
      <c r="E47" s="92">
        <f t="shared" si="4"/>
        <v>0</v>
      </c>
      <c r="F47" s="92">
        <f t="shared" si="5"/>
        <v>0</v>
      </c>
    </row>
    <row r="48" spans="1:6" x14ac:dyDescent="0.2">
      <c r="A48" s="65" t="s">
        <v>31</v>
      </c>
      <c r="B48" s="91">
        <f t="shared" si="1"/>
        <v>0</v>
      </c>
      <c r="C48" s="92">
        <f t="shared" si="2"/>
        <v>0</v>
      </c>
      <c r="D48" s="92">
        <f t="shared" si="3"/>
        <v>0</v>
      </c>
      <c r="E48" s="92">
        <f t="shared" si="4"/>
        <v>0</v>
      </c>
      <c r="F48" s="92">
        <f t="shared" si="5"/>
        <v>0</v>
      </c>
    </row>
    <row r="49" spans="1:6" x14ac:dyDescent="0.2">
      <c r="A49" s="65" t="s">
        <v>32</v>
      </c>
      <c r="B49" s="91">
        <f t="shared" si="1"/>
        <v>0</v>
      </c>
      <c r="C49" s="92">
        <f t="shared" si="2"/>
        <v>0</v>
      </c>
      <c r="D49" s="92">
        <f t="shared" si="3"/>
        <v>0</v>
      </c>
      <c r="E49" s="92">
        <f t="shared" si="4"/>
        <v>0</v>
      </c>
      <c r="F49" s="92">
        <f t="shared" si="5"/>
        <v>0</v>
      </c>
    </row>
    <row r="50" spans="1:6" x14ac:dyDescent="0.2">
      <c r="A50" s="65" t="s">
        <v>33</v>
      </c>
      <c r="B50" s="91">
        <f t="shared" si="1"/>
        <v>0</v>
      </c>
      <c r="C50" s="92">
        <f t="shared" si="2"/>
        <v>0</v>
      </c>
      <c r="D50" s="92">
        <f t="shared" si="3"/>
        <v>0</v>
      </c>
      <c r="E50" s="92">
        <f t="shared" si="4"/>
        <v>0</v>
      </c>
      <c r="F50" s="92">
        <f t="shared" si="5"/>
        <v>0</v>
      </c>
    </row>
    <row r="51" spans="1:6" x14ac:dyDescent="0.2">
      <c r="A51" s="65" t="s">
        <v>34</v>
      </c>
      <c r="B51" s="91">
        <f t="shared" si="1"/>
        <v>0</v>
      </c>
      <c r="C51" s="92">
        <f t="shared" si="2"/>
        <v>0</v>
      </c>
      <c r="D51" s="92">
        <f t="shared" si="3"/>
        <v>0</v>
      </c>
      <c r="E51" s="92">
        <f t="shared" si="4"/>
        <v>0</v>
      </c>
      <c r="F51" s="92">
        <f t="shared" si="5"/>
        <v>0</v>
      </c>
    </row>
    <row r="52" spans="1:6" x14ac:dyDescent="0.2">
      <c r="A52" s="65" t="s">
        <v>35</v>
      </c>
      <c r="B52" s="91">
        <f t="shared" si="1"/>
        <v>0</v>
      </c>
      <c r="C52" s="92">
        <f t="shared" si="2"/>
        <v>0</v>
      </c>
      <c r="D52" s="92">
        <f t="shared" si="3"/>
        <v>0</v>
      </c>
      <c r="E52" s="92">
        <f t="shared" si="4"/>
        <v>0</v>
      </c>
      <c r="F52" s="92">
        <f t="shared" si="5"/>
        <v>0</v>
      </c>
    </row>
    <row r="53" spans="1:6" ht="13.5" thickBot="1" x14ac:dyDescent="0.25">
      <c r="A53" s="66" t="s">
        <v>36</v>
      </c>
      <c r="B53" s="91">
        <f t="shared" si="1"/>
        <v>0</v>
      </c>
      <c r="C53" s="92">
        <f t="shared" si="2"/>
        <v>0</v>
      </c>
      <c r="D53" s="92">
        <f t="shared" si="3"/>
        <v>0</v>
      </c>
      <c r="E53" s="92">
        <f t="shared" si="4"/>
        <v>0</v>
      </c>
      <c r="F53" s="92">
        <f t="shared" si="5"/>
        <v>0</v>
      </c>
    </row>
    <row r="54" spans="1:6" ht="13.5" thickBot="1" x14ac:dyDescent="0.25">
      <c r="A54" s="86" t="s">
        <v>37</v>
      </c>
      <c r="B54" s="3">
        <f>SUM(B38:B53)</f>
        <v>0</v>
      </c>
      <c r="C54" s="3">
        <f>SUM(C38:C53)</f>
        <v>0</v>
      </c>
      <c r="D54" s="3">
        <f>SUM(D38:D53)</f>
        <v>0</v>
      </c>
      <c r="E54" s="3">
        <f>SUM(E38:E53)</f>
        <v>0</v>
      </c>
      <c r="F54" s="3">
        <f>SUM(F38:F53)</f>
        <v>0</v>
      </c>
    </row>
  </sheetData>
  <sheetProtection sheet="1"/>
  <mergeCells count="13">
    <mergeCell ref="B8:C8"/>
    <mergeCell ref="B7:C7"/>
    <mergeCell ref="A36:A37"/>
    <mergeCell ref="B36:F36"/>
    <mergeCell ref="A7:A8"/>
    <mergeCell ref="B14:F14"/>
    <mergeCell ref="G14:K14"/>
    <mergeCell ref="L14:P14"/>
    <mergeCell ref="A9:A11"/>
    <mergeCell ref="A14:A15"/>
    <mergeCell ref="B11:C11"/>
    <mergeCell ref="B10:C10"/>
    <mergeCell ref="B9:C9"/>
  </mergeCells>
  <phoneticPr fontId="7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9" orientation="landscape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B28"/>
  <sheetViews>
    <sheetView showGridLines="0" showRowColHeaders="0" zoomScale="85" workbookViewId="0">
      <selection activeCell="B5" sqref="B5"/>
    </sheetView>
  </sheetViews>
  <sheetFormatPr defaultRowHeight="12.75" x14ac:dyDescent="0.2"/>
  <cols>
    <col min="1" max="1" width="19.85546875" style="43" bestFit="1" customWidth="1"/>
    <col min="2" max="2" width="13.7109375" style="43" customWidth="1"/>
    <col min="3" max="6" width="13.7109375" style="42" customWidth="1"/>
    <col min="7" max="7" width="14.42578125" style="42" customWidth="1"/>
    <col min="8" max="10" width="13.7109375" style="42" customWidth="1"/>
    <col min="11" max="12" width="9.140625" style="42"/>
    <col min="13" max="13" width="9.140625" style="248"/>
    <col min="14" max="15" width="0" style="42" hidden="1" customWidth="1"/>
    <col min="16" max="16" width="10.7109375" style="42" hidden="1" customWidth="1"/>
    <col min="17" max="23" width="0" style="42" hidden="1" customWidth="1"/>
    <col min="24" max="16384" width="9.140625" style="42"/>
  </cols>
  <sheetData>
    <row r="1" spans="1:28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82"/>
      <c r="L1" s="82"/>
      <c r="M1" s="247"/>
      <c r="N1" s="82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82"/>
      <c r="L2" s="82"/>
      <c r="M2" s="247"/>
      <c r="N2" s="82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8.75" x14ac:dyDescent="0.2">
      <c r="A3" s="102">
        <f>IF(B5="",'Cadastro da Escola'!B5,'Levantamento de Profissionais'!B5)</f>
        <v>0</v>
      </c>
      <c r="B3" s="35"/>
      <c r="C3" s="35"/>
      <c r="D3" s="35"/>
      <c r="E3" s="35"/>
      <c r="F3" s="35"/>
      <c r="G3" s="35"/>
      <c r="H3" s="35"/>
      <c r="I3" s="35"/>
      <c r="J3" s="34"/>
      <c r="K3" s="82"/>
      <c r="L3" s="82"/>
      <c r="M3" s="247"/>
      <c r="N3" s="82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13.5" thickBot="1" x14ac:dyDescent="0.25"/>
    <row r="5" spans="1:28" ht="13.5" thickBot="1" x14ac:dyDescent="0.25">
      <c r="A5" s="3" t="s">
        <v>86</v>
      </c>
      <c r="B5" s="26"/>
    </row>
    <row r="6" spans="1:28" ht="13.5" thickBot="1" x14ac:dyDescent="0.25"/>
    <row r="7" spans="1:28" ht="32.1" customHeight="1" x14ac:dyDescent="0.2">
      <c r="A7" s="444" t="s">
        <v>10</v>
      </c>
      <c r="B7" s="452" t="s">
        <v>11</v>
      </c>
      <c r="C7" s="453"/>
      <c r="D7" s="44" t="str">
        <f>IF('Cadastro da Escola'!C7="","",'Cadastro da Escola'!C7)</f>
        <v/>
      </c>
      <c r="E7" s="45"/>
      <c r="F7" s="45"/>
      <c r="G7" s="45"/>
      <c r="H7" s="45"/>
      <c r="I7" s="46"/>
    </row>
    <row r="8" spans="1:28" ht="32.1" customHeight="1" thickBot="1" x14ac:dyDescent="0.25">
      <c r="A8" s="445"/>
      <c r="B8" s="450" t="s">
        <v>1</v>
      </c>
      <c r="C8" s="451"/>
      <c r="D8" s="47" t="str">
        <f>IF('Cadastro da Escola'!C9="","",'Cadastro da Escola'!C9)</f>
        <v/>
      </c>
      <c r="E8" s="48"/>
      <c r="F8" s="48"/>
      <c r="G8" s="48"/>
      <c r="H8" s="48"/>
      <c r="I8" s="49"/>
      <c r="J8" s="50"/>
    </row>
    <row r="9" spans="1:28" ht="30" customHeight="1" x14ac:dyDescent="0.2">
      <c r="A9" s="456" t="s">
        <v>12</v>
      </c>
      <c r="B9" s="448" t="s">
        <v>13</v>
      </c>
      <c r="C9" s="449"/>
      <c r="D9" s="44" t="str">
        <f>IF('Cadastro da Escola'!C11="","",'Cadastro da Escola'!C11)</f>
        <v/>
      </c>
      <c r="E9" s="45"/>
      <c r="F9" s="45"/>
      <c r="G9" s="45"/>
      <c r="H9" s="45"/>
      <c r="I9" s="46"/>
      <c r="J9" s="50"/>
    </row>
    <row r="10" spans="1:28" ht="30" customHeight="1" x14ac:dyDescent="0.2">
      <c r="A10" s="457"/>
      <c r="B10" s="446" t="s">
        <v>14</v>
      </c>
      <c r="C10" s="447"/>
      <c r="D10" s="51" t="str">
        <f>IF('Cadastro da Escola'!C12="","",'Cadastro da Escola'!C12)</f>
        <v/>
      </c>
      <c r="E10" s="52"/>
      <c r="F10" s="52"/>
      <c r="G10" s="52"/>
      <c r="H10" s="52"/>
      <c r="I10" s="53"/>
      <c r="J10" s="50"/>
    </row>
    <row r="11" spans="1:28" ht="30" customHeight="1" thickBot="1" x14ac:dyDescent="0.25">
      <c r="A11" s="445"/>
      <c r="B11" s="450" t="s">
        <v>43</v>
      </c>
      <c r="C11" s="451"/>
      <c r="D11" s="47" t="str">
        <f>IF('Cadastro da Escola'!C13="","",'Cadastro da Escola'!C13)</f>
        <v/>
      </c>
      <c r="E11" s="48"/>
      <c r="F11" s="48"/>
      <c r="G11" s="48"/>
      <c r="H11" s="48"/>
      <c r="I11" s="49"/>
      <c r="J11" s="50"/>
    </row>
    <row r="12" spans="1:28" x14ac:dyDescent="0.2">
      <c r="A12" s="54"/>
      <c r="B12" s="54"/>
    </row>
    <row r="13" spans="1:28" ht="18.75" x14ac:dyDescent="0.2">
      <c r="A13" s="55" t="s">
        <v>97</v>
      </c>
    </row>
    <row r="14" spans="1:28" ht="13.5" thickBot="1" x14ac:dyDescent="0.25"/>
    <row r="15" spans="1:28" ht="15.75" thickBot="1" x14ac:dyDescent="0.3">
      <c r="A15" s="471" t="s">
        <v>149</v>
      </c>
      <c r="B15" s="474" t="s">
        <v>102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6"/>
      <c r="M15" s="249"/>
      <c r="N15" s="238"/>
    </row>
    <row r="16" spans="1:28" ht="15" customHeight="1" x14ac:dyDescent="0.25">
      <c r="A16" s="472"/>
      <c r="B16" s="477" t="s">
        <v>101</v>
      </c>
      <c r="C16" s="478"/>
      <c r="D16" s="478"/>
      <c r="E16" s="479"/>
      <c r="F16" s="480" t="s">
        <v>39</v>
      </c>
      <c r="G16" s="482" t="s">
        <v>100</v>
      </c>
      <c r="H16" s="483"/>
      <c r="I16" s="483"/>
      <c r="J16" s="484"/>
      <c r="K16" s="485" t="s">
        <v>40</v>
      </c>
      <c r="L16" s="487" t="s">
        <v>99</v>
      </c>
      <c r="M16" s="239"/>
      <c r="N16" s="239"/>
      <c r="P16" s="489" t="s">
        <v>101</v>
      </c>
      <c r="Q16" s="490"/>
      <c r="R16" s="490"/>
      <c r="S16" s="491"/>
      <c r="T16" s="492" t="s">
        <v>100</v>
      </c>
      <c r="U16" s="483"/>
      <c r="V16" s="483"/>
      <c r="W16" s="493"/>
    </row>
    <row r="17" spans="1:23" ht="60.75" thickBot="1" x14ac:dyDescent="0.25">
      <c r="A17" s="473"/>
      <c r="B17" s="103" t="s">
        <v>41</v>
      </c>
      <c r="C17" s="104" t="s">
        <v>13</v>
      </c>
      <c r="D17" s="104" t="s">
        <v>42</v>
      </c>
      <c r="E17" s="105" t="s">
        <v>43</v>
      </c>
      <c r="F17" s="481"/>
      <c r="G17" s="106" t="s">
        <v>98</v>
      </c>
      <c r="H17" s="107" t="s">
        <v>44</v>
      </c>
      <c r="I17" s="107" t="s">
        <v>45</v>
      </c>
      <c r="J17" s="108" t="s">
        <v>46</v>
      </c>
      <c r="K17" s="486"/>
      <c r="L17" s="488"/>
      <c r="M17" s="239"/>
      <c r="N17" s="239"/>
      <c r="P17" s="103" t="s">
        <v>41</v>
      </c>
      <c r="Q17" s="104" t="s">
        <v>13</v>
      </c>
      <c r="R17" s="104" t="s">
        <v>42</v>
      </c>
      <c r="S17" s="253" t="s">
        <v>43</v>
      </c>
      <c r="T17" s="254" t="s">
        <v>98</v>
      </c>
      <c r="U17" s="107" t="s">
        <v>44</v>
      </c>
      <c r="V17" s="107" t="s">
        <v>45</v>
      </c>
      <c r="W17" s="252" t="s">
        <v>46</v>
      </c>
    </row>
    <row r="18" spans="1:23" ht="15" x14ac:dyDescent="0.25">
      <c r="A18" s="235">
        <v>10</v>
      </c>
      <c r="B18" s="118"/>
      <c r="C18" s="119"/>
      <c r="D18" s="119"/>
      <c r="E18" s="120"/>
      <c r="F18" s="109">
        <f t="shared" ref="F18:F26" si="0">SUM(B18:E18)</f>
        <v>0</v>
      </c>
      <c r="G18" s="127"/>
      <c r="H18" s="128"/>
      <c r="I18" s="128"/>
      <c r="J18" s="129"/>
      <c r="K18" s="110">
        <f t="shared" ref="K18:K26" si="1">SUM(G18:J18)</f>
        <v>0</v>
      </c>
      <c r="L18" s="111">
        <f t="shared" ref="L18:L26" si="2">K18+F18</f>
        <v>0</v>
      </c>
      <c r="M18" s="240"/>
      <c r="N18" s="240"/>
      <c r="P18" s="255">
        <f t="shared" ref="P18:P26" si="3">B18*$A18</f>
        <v>0</v>
      </c>
      <c r="Q18" s="256">
        <f t="shared" ref="Q18:S26" si="4">C18*$A18</f>
        <v>0</v>
      </c>
      <c r="R18" s="256">
        <f t="shared" si="4"/>
        <v>0</v>
      </c>
      <c r="S18" s="257">
        <f t="shared" si="4"/>
        <v>0</v>
      </c>
      <c r="T18" s="255">
        <f t="shared" ref="T18:T26" si="5">G18*$A18</f>
        <v>0</v>
      </c>
      <c r="U18" s="256">
        <f t="shared" ref="U18:U26" si="6">H18*$A18</f>
        <v>0</v>
      </c>
      <c r="V18" s="256">
        <f t="shared" ref="V18:V26" si="7">I18*$A18</f>
        <v>0</v>
      </c>
      <c r="W18" s="257">
        <f t="shared" ref="W18:W26" si="8">J18*$A18</f>
        <v>0</v>
      </c>
    </row>
    <row r="19" spans="1:23" ht="15" x14ac:dyDescent="0.25">
      <c r="A19" s="236">
        <v>15</v>
      </c>
      <c r="B19" s="121"/>
      <c r="C19" s="122"/>
      <c r="D19" s="122"/>
      <c r="E19" s="123"/>
      <c r="F19" s="112">
        <f t="shared" si="0"/>
        <v>0</v>
      </c>
      <c r="G19" s="130"/>
      <c r="H19" s="131"/>
      <c r="I19" s="131"/>
      <c r="J19" s="132"/>
      <c r="K19" s="113">
        <f t="shared" si="1"/>
        <v>0</v>
      </c>
      <c r="L19" s="114">
        <f t="shared" si="2"/>
        <v>0</v>
      </c>
      <c r="M19" s="240"/>
      <c r="N19" s="240"/>
      <c r="P19" s="255">
        <f t="shared" si="3"/>
        <v>0</v>
      </c>
      <c r="Q19" s="256">
        <f t="shared" si="4"/>
        <v>0</v>
      </c>
      <c r="R19" s="256">
        <f t="shared" si="4"/>
        <v>0</v>
      </c>
      <c r="S19" s="257">
        <f t="shared" si="4"/>
        <v>0</v>
      </c>
      <c r="T19" s="255">
        <f t="shared" si="5"/>
        <v>0</v>
      </c>
      <c r="U19" s="256">
        <f t="shared" si="6"/>
        <v>0</v>
      </c>
      <c r="V19" s="256">
        <f t="shared" si="7"/>
        <v>0</v>
      </c>
      <c r="W19" s="257">
        <f t="shared" si="8"/>
        <v>0</v>
      </c>
    </row>
    <row r="20" spans="1:23" ht="15" x14ac:dyDescent="0.25">
      <c r="A20" s="236">
        <v>20</v>
      </c>
      <c r="B20" s="121"/>
      <c r="C20" s="122"/>
      <c r="D20" s="122"/>
      <c r="E20" s="123"/>
      <c r="F20" s="112">
        <f t="shared" si="0"/>
        <v>0</v>
      </c>
      <c r="G20" s="130"/>
      <c r="H20" s="131"/>
      <c r="I20" s="131"/>
      <c r="J20" s="132"/>
      <c r="K20" s="113">
        <f t="shared" si="1"/>
        <v>0</v>
      </c>
      <c r="L20" s="114">
        <f t="shared" si="2"/>
        <v>0</v>
      </c>
      <c r="M20" s="240"/>
      <c r="N20" s="240"/>
      <c r="P20" s="255">
        <f t="shared" si="3"/>
        <v>0</v>
      </c>
      <c r="Q20" s="256">
        <f t="shared" si="4"/>
        <v>0</v>
      </c>
      <c r="R20" s="256">
        <f t="shared" si="4"/>
        <v>0</v>
      </c>
      <c r="S20" s="257">
        <f t="shared" si="4"/>
        <v>0</v>
      </c>
      <c r="T20" s="255">
        <f t="shared" si="5"/>
        <v>0</v>
      </c>
      <c r="U20" s="256">
        <f t="shared" si="6"/>
        <v>0</v>
      </c>
      <c r="V20" s="256">
        <f t="shared" si="7"/>
        <v>0</v>
      </c>
      <c r="W20" s="257">
        <f t="shared" si="8"/>
        <v>0</v>
      </c>
    </row>
    <row r="21" spans="1:23" ht="15" x14ac:dyDescent="0.25">
      <c r="A21" s="236">
        <v>25</v>
      </c>
      <c r="B21" s="121"/>
      <c r="C21" s="122"/>
      <c r="D21" s="122"/>
      <c r="E21" s="123"/>
      <c r="F21" s="112">
        <f t="shared" si="0"/>
        <v>0</v>
      </c>
      <c r="G21" s="130"/>
      <c r="H21" s="131"/>
      <c r="I21" s="131"/>
      <c r="J21" s="132"/>
      <c r="K21" s="113">
        <f t="shared" si="1"/>
        <v>0</v>
      </c>
      <c r="L21" s="114">
        <f t="shared" si="2"/>
        <v>0</v>
      </c>
      <c r="M21" s="240"/>
      <c r="N21" s="240"/>
      <c r="P21" s="255">
        <f t="shared" si="3"/>
        <v>0</v>
      </c>
      <c r="Q21" s="256">
        <f t="shared" si="4"/>
        <v>0</v>
      </c>
      <c r="R21" s="256">
        <f t="shared" si="4"/>
        <v>0</v>
      </c>
      <c r="S21" s="257">
        <f t="shared" si="4"/>
        <v>0</v>
      </c>
      <c r="T21" s="255">
        <f t="shared" si="5"/>
        <v>0</v>
      </c>
      <c r="U21" s="256">
        <f t="shared" si="6"/>
        <v>0</v>
      </c>
      <c r="V21" s="256">
        <f t="shared" si="7"/>
        <v>0</v>
      </c>
      <c r="W21" s="257">
        <f t="shared" si="8"/>
        <v>0</v>
      </c>
    </row>
    <row r="22" spans="1:23" ht="15" x14ac:dyDescent="0.25">
      <c r="A22" s="236">
        <v>30</v>
      </c>
      <c r="B22" s="121"/>
      <c r="C22" s="122"/>
      <c r="D22" s="122"/>
      <c r="E22" s="123"/>
      <c r="F22" s="112">
        <f t="shared" si="0"/>
        <v>0</v>
      </c>
      <c r="G22" s="130"/>
      <c r="H22" s="131"/>
      <c r="I22" s="131"/>
      <c r="J22" s="132"/>
      <c r="K22" s="113">
        <f t="shared" si="1"/>
        <v>0</v>
      </c>
      <c r="L22" s="114">
        <f t="shared" si="2"/>
        <v>0</v>
      </c>
      <c r="M22" s="240"/>
      <c r="N22" s="240"/>
      <c r="P22" s="255">
        <f t="shared" si="3"/>
        <v>0</v>
      </c>
      <c r="Q22" s="256">
        <f t="shared" si="4"/>
        <v>0</v>
      </c>
      <c r="R22" s="256">
        <f t="shared" si="4"/>
        <v>0</v>
      </c>
      <c r="S22" s="257">
        <f t="shared" si="4"/>
        <v>0</v>
      </c>
      <c r="T22" s="255">
        <f t="shared" si="5"/>
        <v>0</v>
      </c>
      <c r="U22" s="256">
        <f t="shared" si="6"/>
        <v>0</v>
      </c>
      <c r="V22" s="256">
        <f t="shared" si="7"/>
        <v>0</v>
      </c>
      <c r="W22" s="257">
        <f t="shared" si="8"/>
        <v>0</v>
      </c>
    </row>
    <row r="23" spans="1:23" ht="15" x14ac:dyDescent="0.25">
      <c r="A23" s="236">
        <v>33</v>
      </c>
      <c r="B23" s="121"/>
      <c r="C23" s="122"/>
      <c r="D23" s="122"/>
      <c r="E23" s="123"/>
      <c r="F23" s="112">
        <f t="shared" si="0"/>
        <v>0</v>
      </c>
      <c r="G23" s="130"/>
      <c r="H23" s="131"/>
      <c r="I23" s="131"/>
      <c r="J23" s="132"/>
      <c r="K23" s="113">
        <f t="shared" si="1"/>
        <v>0</v>
      </c>
      <c r="L23" s="114">
        <f t="shared" si="2"/>
        <v>0</v>
      </c>
      <c r="M23" s="240"/>
      <c r="N23" s="240"/>
      <c r="P23" s="255">
        <f t="shared" si="3"/>
        <v>0</v>
      </c>
      <c r="Q23" s="256">
        <f t="shared" si="4"/>
        <v>0</v>
      </c>
      <c r="R23" s="256">
        <f t="shared" si="4"/>
        <v>0</v>
      </c>
      <c r="S23" s="257">
        <f t="shared" si="4"/>
        <v>0</v>
      </c>
      <c r="T23" s="255">
        <f t="shared" si="5"/>
        <v>0</v>
      </c>
      <c r="U23" s="256">
        <f t="shared" si="6"/>
        <v>0</v>
      </c>
      <c r="V23" s="256">
        <f t="shared" si="7"/>
        <v>0</v>
      </c>
      <c r="W23" s="257">
        <f t="shared" si="8"/>
        <v>0</v>
      </c>
    </row>
    <row r="24" spans="1:23" ht="15" x14ac:dyDescent="0.25">
      <c r="A24" s="236">
        <v>35</v>
      </c>
      <c r="B24" s="121"/>
      <c r="C24" s="122"/>
      <c r="D24" s="122"/>
      <c r="E24" s="123"/>
      <c r="F24" s="112">
        <f t="shared" si="0"/>
        <v>0</v>
      </c>
      <c r="G24" s="130"/>
      <c r="H24" s="131"/>
      <c r="I24" s="131"/>
      <c r="J24" s="132"/>
      <c r="K24" s="113">
        <f t="shared" si="1"/>
        <v>0</v>
      </c>
      <c r="L24" s="114">
        <f t="shared" si="2"/>
        <v>0</v>
      </c>
      <c r="M24" s="240"/>
      <c r="N24" s="240"/>
      <c r="P24" s="255">
        <f t="shared" si="3"/>
        <v>0</v>
      </c>
      <c r="Q24" s="256">
        <f t="shared" si="4"/>
        <v>0</v>
      </c>
      <c r="R24" s="256">
        <f t="shared" si="4"/>
        <v>0</v>
      </c>
      <c r="S24" s="257">
        <f t="shared" si="4"/>
        <v>0</v>
      </c>
      <c r="T24" s="255">
        <f t="shared" si="5"/>
        <v>0</v>
      </c>
      <c r="U24" s="256">
        <f t="shared" si="6"/>
        <v>0</v>
      </c>
      <c r="V24" s="256">
        <f t="shared" si="7"/>
        <v>0</v>
      </c>
      <c r="W24" s="257">
        <f t="shared" si="8"/>
        <v>0</v>
      </c>
    </row>
    <row r="25" spans="1:23" ht="15" x14ac:dyDescent="0.25">
      <c r="A25" s="251">
        <v>40</v>
      </c>
      <c r="B25" s="121"/>
      <c r="C25" s="122"/>
      <c r="D25" s="122"/>
      <c r="E25" s="123"/>
      <c r="F25" s="112">
        <f t="shared" si="0"/>
        <v>0</v>
      </c>
      <c r="G25" s="130"/>
      <c r="H25" s="131"/>
      <c r="I25" s="131"/>
      <c r="J25" s="132"/>
      <c r="K25" s="113">
        <f t="shared" si="1"/>
        <v>0</v>
      </c>
      <c r="L25" s="114">
        <f t="shared" si="2"/>
        <v>0</v>
      </c>
      <c r="M25" s="240"/>
      <c r="N25" s="240"/>
      <c r="P25" s="255">
        <f t="shared" si="3"/>
        <v>0</v>
      </c>
      <c r="Q25" s="256">
        <f t="shared" si="4"/>
        <v>0</v>
      </c>
      <c r="R25" s="256">
        <f t="shared" si="4"/>
        <v>0</v>
      </c>
      <c r="S25" s="257">
        <f t="shared" si="4"/>
        <v>0</v>
      </c>
      <c r="T25" s="255">
        <f t="shared" si="5"/>
        <v>0</v>
      </c>
      <c r="U25" s="256">
        <f t="shared" si="6"/>
        <v>0</v>
      </c>
      <c r="V25" s="256">
        <f t="shared" si="7"/>
        <v>0</v>
      </c>
      <c r="W25" s="257">
        <f t="shared" si="8"/>
        <v>0</v>
      </c>
    </row>
    <row r="26" spans="1:23" ht="15.75" thickBot="1" x14ac:dyDescent="0.3">
      <c r="A26" s="237">
        <v>44</v>
      </c>
      <c r="B26" s="124"/>
      <c r="C26" s="125"/>
      <c r="D26" s="125"/>
      <c r="E26" s="126"/>
      <c r="F26" s="115">
        <f t="shared" si="0"/>
        <v>0</v>
      </c>
      <c r="G26" s="133"/>
      <c r="H26" s="134"/>
      <c r="I26" s="134"/>
      <c r="J26" s="135"/>
      <c r="K26" s="116">
        <f t="shared" si="1"/>
        <v>0</v>
      </c>
      <c r="L26" s="117">
        <f t="shared" si="2"/>
        <v>0</v>
      </c>
      <c r="M26" s="240"/>
      <c r="N26" s="240"/>
      <c r="P26" s="255">
        <f t="shared" si="3"/>
        <v>0</v>
      </c>
      <c r="Q26" s="256">
        <f t="shared" si="4"/>
        <v>0</v>
      </c>
      <c r="R26" s="256">
        <f t="shared" si="4"/>
        <v>0</v>
      </c>
      <c r="S26" s="257">
        <f t="shared" si="4"/>
        <v>0</v>
      </c>
      <c r="T26" s="255">
        <f t="shared" si="5"/>
        <v>0</v>
      </c>
      <c r="U26" s="256">
        <f t="shared" si="6"/>
        <v>0</v>
      </c>
      <c r="V26" s="256">
        <f t="shared" si="7"/>
        <v>0</v>
      </c>
      <c r="W26" s="257">
        <f t="shared" si="8"/>
        <v>0</v>
      </c>
    </row>
    <row r="27" spans="1:23" ht="13.5" thickBot="1" x14ac:dyDescent="0.25">
      <c r="A27" s="3" t="s">
        <v>155</v>
      </c>
      <c r="B27" s="244">
        <f>SUM(B18:B26)</f>
        <v>0</v>
      </c>
      <c r="C27" s="245">
        <f t="shared" ref="C27:I27" si="9">SUM(C18:C26)</f>
        <v>0</v>
      </c>
      <c r="D27" s="245">
        <f t="shared" si="9"/>
        <v>0</v>
      </c>
      <c r="E27" s="241">
        <f t="shared" si="9"/>
        <v>0</v>
      </c>
      <c r="F27" s="241">
        <f t="shared" si="9"/>
        <v>0</v>
      </c>
      <c r="G27" s="246">
        <f t="shared" si="9"/>
        <v>0</v>
      </c>
      <c r="H27" s="245">
        <f t="shared" si="9"/>
        <v>0</v>
      </c>
      <c r="I27" s="245">
        <f t="shared" si="9"/>
        <v>0</v>
      </c>
      <c r="J27" s="241">
        <f>SUM(J18:J26)</f>
        <v>0</v>
      </c>
      <c r="K27" s="242">
        <f>SUM(K18:K26)</f>
        <v>0</v>
      </c>
      <c r="L27" s="243">
        <f>SUM(L18:L26)</f>
        <v>0</v>
      </c>
      <c r="M27" s="250"/>
      <c r="N27" s="50"/>
      <c r="O27" s="264" t="s">
        <v>157</v>
      </c>
      <c r="P27" s="258">
        <f>SUM(P18:P26)</f>
        <v>0</v>
      </c>
      <c r="Q27" s="259">
        <f t="shared" ref="Q27:W27" si="10">SUM(Q18:Q26)</f>
        <v>0</v>
      </c>
      <c r="R27" s="259">
        <f t="shared" si="10"/>
        <v>0</v>
      </c>
      <c r="S27" s="260">
        <f t="shared" si="10"/>
        <v>0</v>
      </c>
      <c r="T27" s="258">
        <f t="shared" si="10"/>
        <v>0</v>
      </c>
      <c r="U27" s="259">
        <f t="shared" si="10"/>
        <v>0</v>
      </c>
      <c r="V27" s="259">
        <f t="shared" si="10"/>
        <v>0</v>
      </c>
      <c r="W27" s="260">
        <f t="shared" si="10"/>
        <v>0</v>
      </c>
    </row>
    <row r="28" spans="1:23" ht="13.5" thickBot="1" x14ac:dyDescent="0.25">
      <c r="O28" s="264" t="s">
        <v>156</v>
      </c>
      <c r="P28" s="261">
        <f>B27</f>
        <v>0</v>
      </c>
      <c r="Q28" s="262">
        <f>C27</f>
        <v>0</v>
      </c>
      <c r="R28" s="262">
        <f>D27</f>
        <v>0</v>
      </c>
      <c r="S28" s="263">
        <f>E27</f>
        <v>0</v>
      </c>
      <c r="T28" s="261">
        <f>G27</f>
        <v>0</v>
      </c>
      <c r="U28" s="262">
        <f>H27</f>
        <v>0</v>
      </c>
      <c r="V28" s="262">
        <f>I27</f>
        <v>0</v>
      </c>
      <c r="W28" s="263">
        <f>J27</f>
        <v>0</v>
      </c>
    </row>
  </sheetData>
  <sheetProtection sheet="1"/>
  <mergeCells count="16">
    <mergeCell ref="P16:S16"/>
    <mergeCell ref="T16:W16"/>
    <mergeCell ref="B11:C11"/>
    <mergeCell ref="B10:C10"/>
    <mergeCell ref="B9:C9"/>
    <mergeCell ref="B7:C7"/>
    <mergeCell ref="A15:A17"/>
    <mergeCell ref="B15:L15"/>
    <mergeCell ref="B16:E16"/>
    <mergeCell ref="F16:F17"/>
    <mergeCell ref="G16:J16"/>
    <mergeCell ref="K16:K17"/>
    <mergeCell ref="L16:L17"/>
    <mergeCell ref="A7:A8"/>
    <mergeCell ref="A9:A11"/>
    <mergeCell ref="B8:C8"/>
  </mergeCells>
  <phoneticPr fontId="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4" orientation="landscape" horizontalDpi="0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BC199"/>
  <sheetViews>
    <sheetView showGridLines="0" showRowColHeaders="0" zoomScale="80" workbookViewId="0">
      <pane xSplit="16" ySplit="15" topLeftCell="Q16" activePane="bottomRight" state="frozen"/>
      <selection pane="topRight" activeCell="Q1" sqref="Q1"/>
      <selection pane="bottomLeft" activeCell="A16" sqref="A16"/>
      <selection pane="bottomRight" activeCell="C5" sqref="C5"/>
    </sheetView>
  </sheetViews>
  <sheetFormatPr defaultRowHeight="12.75" x14ac:dyDescent="0.2"/>
  <cols>
    <col min="1" max="1" width="5.28515625" style="43" customWidth="1"/>
    <col min="2" max="2" width="34.42578125" style="43" bestFit="1" customWidth="1"/>
    <col min="3" max="3" width="11.7109375" style="42" customWidth="1"/>
    <col min="4" max="4" width="6" style="42" bestFit="1" customWidth="1"/>
    <col min="5" max="5" width="34.140625" style="42" customWidth="1"/>
    <col min="6" max="6" width="28.5703125" style="42" customWidth="1"/>
    <col min="7" max="7" width="5.85546875" style="42" customWidth="1"/>
    <col min="8" max="8" width="17.7109375" style="42" customWidth="1"/>
    <col min="9" max="9" width="11.7109375" style="42" customWidth="1"/>
    <col min="10" max="10" width="13.42578125" style="42" customWidth="1"/>
    <col min="11" max="11" width="13.140625" style="42" customWidth="1"/>
    <col min="12" max="15" width="8.7109375" style="50" customWidth="1"/>
    <col min="16" max="16" width="16.7109375" style="50" customWidth="1"/>
    <col min="17" max="17" width="6" style="42" customWidth="1"/>
    <col min="18" max="18" width="22.5703125" style="42" hidden="1" customWidth="1"/>
    <col min="19" max="26" width="9.140625" style="42"/>
    <col min="27" max="31" width="15.7109375" style="50" hidden="1" customWidth="1"/>
    <col min="32" max="32" width="5" style="42" hidden="1" customWidth="1"/>
    <col min="33" max="37" width="20.7109375" style="42" hidden="1" customWidth="1"/>
    <col min="38" max="40" width="12.7109375" style="50" hidden="1" customWidth="1"/>
    <col min="41" max="52" width="9.140625" style="42" hidden="1" customWidth="1"/>
    <col min="53" max="53" width="10.7109375" style="42" hidden="1" customWidth="1"/>
    <col min="54" max="16384" width="9.140625" style="42"/>
  </cols>
  <sheetData>
    <row r="1" spans="1:55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82"/>
      <c r="L1" s="82"/>
      <c r="M1" s="82"/>
      <c r="N1" s="82"/>
      <c r="O1" s="82"/>
      <c r="P1" s="82"/>
      <c r="Q1" s="41"/>
      <c r="R1" s="41"/>
      <c r="S1" s="41"/>
      <c r="T1" s="41"/>
      <c r="U1" s="41"/>
      <c r="V1" s="41"/>
      <c r="W1" s="41"/>
      <c r="X1" s="41"/>
      <c r="Y1" s="41"/>
      <c r="Z1" s="41"/>
      <c r="AA1" s="265"/>
      <c r="AB1" s="265"/>
      <c r="AC1" s="265"/>
      <c r="AD1" s="265"/>
      <c r="AE1" s="265"/>
      <c r="AF1" s="41"/>
      <c r="AG1" s="41"/>
      <c r="AH1" s="41"/>
      <c r="AI1" s="41"/>
      <c r="AJ1" s="41"/>
      <c r="AK1" s="41"/>
      <c r="AL1" s="265"/>
      <c r="AM1" s="265"/>
      <c r="AN1" s="265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136">
        <f ca="1">TODAY()</f>
        <v>42949</v>
      </c>
      <c r="BB1" s="41"/>
      <c r="BC1" s="41"/>
    </row>
    <row r="2" spans="1:55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82"/>
      <c r="L2" s="82"/>
      <c r="M2" s="82"/>
      <c r="N2" s="82"/>
      <c r="O2" s="82"/>
      <c r="P2" s="82"/>
      <c r="Q2" s="41"/>
      <c r="R2" s="41"/>
      <c r="S2" s="41"/>
      <c r="T2" s="41"/>
      <c r="U2" s="41"/>
      <c r="V2" s="41"/>
      <c r="W2" s="41"/>
      <c r="X2" s="41"/>
      <c r="Y2" s="41"/>
      <c r="Z2" s="41"/>
      <c r="AA2" s="265"/>
      <c r="AB2" s="265"/>
      <c r="AC2" s="265"/>
      <c r="AD2" s="265"/>
      <c r="AE2" s="265"/>
      <c r="AF2" s="41"/>
      <c r="AG2" s="41"/>
      <c r="AH2" s="41"/>
      <c r="AI2" s="41"/>
      <c r="AJ2" s="41"/>
      <c r="AK2" s="41"/>
      <c r="AL2" s="265"/>
      <c r="AM2" s="265"/>
      <c r="AN2" s="265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18.75" x14ac:dyDescent="0.2">
      <c r="A3" s="102">
        <f>IF(C5="",'Cadastro da Escola'!B5,'Dianóstico V. Social'!C5)</f>
        <v>0</v>
      </c>
      <c r="B3" s="35"/>
      <c r="C3" s="35"/>
      <c r="D3" s="35"/>
      <c r="E3" s="35"/>
      <c r="F3" s="35"/>
      <c r="G3" s="35"/>
      <c r="H3" s="35"/>
      <c r="I3" s="35"/>
      <c r="J3" s="34"/>
      <c r="K3" s="82"/>
      <c r="L3" s="82"/>
      <c r="M3" s="82"/>
      <c r="N3" s="82"/>
      <c r="O3" s="82"/>
      <c r="P3" s="82"/>
      <c r="Q3" s="41"/>
      <c r="R3" s="41"/>
      <c r="S3" s="41"/>
      <c r="T3" s="41"/>
      <c r="U3" s="41"/>
      <c r="V3" s="41"/>
      <c r="W3" s="41"/>
      <c r="X3" s="41"/>
      <c r="Y3" s="41"/>
      <c r="Z3" s="41"/>
      <c r="AA3" s="265"/>
      <c r="AB3" s="265"/>
      <c r="AC3" s="265"/>
      <c r="AD3" s="265"/>
      <c r="AE3" s="265"/>
      <c r="AF3" s="41"/>
      <c r="AG3" s="41"/>
      <c r="AH3" s="41"/>
      <c r="AI3" s="41"/>
      <c r="AJ3" s="41"/>
      <c r="AK3" s="41"/>
      <c r="AL3" s="265"/>
      <c r="AM3" s="265"/>
      <c r="AN3" s="265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141" t="s">
        <v>21</v>
      </c>
      <c r="BB3" s="41"/>
      <c r="BC3" s="41"/>
    </row>
    <row r="4" spans="1:55" ht="13.5" thickBot="1" x14ac:dyDescent="0.25">
      <c r="BA4" s="141" t="s">
        <v>22</v>
      </c>
    </row>
    <row r="5" spans="1:55" ht="13.5" thickBot="1" x14ac:dyDescent="0.25">
      <c r="B5" s="3" t="s">
        <v>86</v>
      </c>
      <c r="C5" s="26"/>
      <c r="D5" s="145"/>
      <c r="BA5" s="141" t="s">
        <v>23</v>
      </c>
    </row>
    <row r="6" spans="1:55" ht="13.5" thickBot="1" x14ac:dyDescent="0.25">
      <c r="BA6" s="141" t="s">
        <v>24</v>
      </c>
    </row>
    <row r="7" spans="1:55" ht="32.1" customHeight="1" x14ac:dyDescent="0.2">
      <c r="A7" s="444" t="s">
        <v>10</v>
      </c>
      <c r="B7" s="138" t="s">
        <v>11</v>
      </c>
      <c r="C7" s="44" t="str">
        <f>IF('Cadastro da Escola'!C7="","",'Cadastro da Escola'!C7)</f>
        <v/>
      </c>
      <c r="D7" s="45"/>
      <c r="E7" s="45"/>
      <c r="F7" s="46"/>
      <c r="BA7" s="141" t="s">
        <v>25</v>
      </c>
    </row>
    <row r="8" spans="1:55" ht="32.1" customHeight="1" thickBot="1" x14ac:dyDescent="0.25">
      <c r="A8" s="445"/>
      <c r="B8" s="139" t="s">
        <v>1</v>
      </c>
      <c r="C8" s="47" t="str">
        <f>IF('Cadastro da Escola'!C9="","",'Cadastro da Escola'!C9)</f>
        <v/>
      </c>
      <c r="D8" s="48"/>
      <c r="E8" s="48"/>
      <c r="F8" s="49"/>
      <c r="G8" s="50"/>
      <c r="BA8" s="141" t="s">
        <v>26</v>
      </c>
    </row>
    <row r="9" spans="1:55" ht="30" customHeight="1" x14ac:dyDescent="0.2">
      <c r="A9" s="456" t="s">
        <v>12</v>
      </c>
      <c r="B9" s="138" t="s">
        <v>13</v>
      </c>
      <c r="C9" s="44" t="str">
        <f>IF('Cadastro da Escola'!C11="","",'Cadastro da Escola'!C11)</f>
        <v/>
      </c>
      <c r="D9" s="45"/>
      <c r="E9" s="45"/>
      <c r="F9" s="46"/>
      <c r="G9" s="50"/>
      <c r="BA9" s="141" t="s">
        <v>27</v>
      </c>
    </row>
    <row r="10" spans="1:55" ht="30" customHeight="1" x14ac:dyDescent="0.2">
      <c r="A10" s="457"/>
      <c r="B10" s="140" t="s">
        <v>14</v>
      </c>
      <c r="C10" s="51" t="str">
        <f>IF('Cadastro da Escola'!C12="","",'Cadastro da Escola'!C12)</f>
        <v/>
      </c>
      <c r="D10" s="52"/>
      <c r="E10" s="52"/>
      <c r="F10" s="53"/>
      <c r="G10" s="50"/>
      <c r="BA10" s="141" t="s">
        <v>28</v>
      </c>
    </row>
    <row r="11" spans="1:55" ht="30" customHeight="1" thickBot="1" x14ac:dyDescent="0.25">
      <c r="A11" s="445"/>
      <c r="B11" s="139" t="s">
        <v>43</v>
      </c>
      <c r="C11" s="47" t="str">
        <f>IF('Cadastro da Escola'!C13="","",'Cadastro da Escola'!C13)</f>
        <v/>
      </c>
      <c r="D11" s="48"/>
      <c r="E11" s="48"/>
      <c r="F11" s="49"/>
      <c r="G11" s="50"/>
      <c r="BA11" s="141" t="s">
        <v>29</v>
      </c>
    </row>
    <row r="12" spans="1:55" x14ac:dyDescent="0.2">
      <c r="A12" s="54"/>
      <c r="B12" s="54"/>
      <c r="BA12" s="141" t="s">
        <v>30</v>
      </c>
    </row>
    <row r="13" spans="1:55" ht="13.5" thickBot="1" x14ac:dyDescent="0.25">
      <c r="BA13" s="141" t="s">
        <v>31</v>
      </c>
    </row>
    <row r="14" spans="1:55" ht="15.75" thickBot="1" x14ac:dyDescent="0.25">
      <c r="A14" s="502" t="s">
        <v>103</v>
      </c>
      <c r="B14" s="494" t="s">
        <v>104</v>
      </c>
      <c r="C14" s="496" t="s">
        <v>108</v>
      </c>
      <c r="D14" s="496" t="s">
        <v>76</v>
      </c>
      <c r="E14" s="496" t="s">
        <v>110</v>
      </c>
      <c r="F14" s="498" t="s">
        <v>47</v>
      </c>
      <c r="G14" s="499"/>
      <c r="H14" s="499"/>
      <c r="I14" s="504"/>
      <c r="J14" s="496" t="s">
        <v>75</v>
      </c>
      <c r="K14" s="505" t="s">
        <v>107</v>
      </c>
      <c r="L14" s="498" t="s">
        <v>109</v>
      </c>
      <c r="M14" s="499"/>
      <c r="N14" s="499"/>
      <c r="O14" s="500"/>
      <c r="P14" s="501"/>
      <c r="AG14" s="265" t="s">
        <v>159</v>
      </c>
      <c r="AH14" s="280">
        <f>SUM(AA16:AA165)</f>
        <v>0</v>
      </c>
      <c r="BA14" s="141" t="s">
        <v>32</v>
      </c>
    </row>
    <row r="15" spans="1:55" ht="15" customHeight="1" thickBot="1" x14ac:dyDescent="0.25">
      <c r="A15" s="503"/>
      <c r="B15" s="495"/>
      <c r="C15" s="497"/>
      <c r="D15" s="497"/>
      <c r="E15" s="497"/>
      <c r="F15" s="146" t="s">
        <v>48</v>
      </c>
      <c r="G15" s="147" t="s">
        <v>49</v>
      </c>
      <c r="H15" s="147" t="s">
        <v>51</v>
      </c>
      <c r="I15" s="148" t="s">
        <v>50</v>
      </c>
      <c r="J15" s="497"/>
      <c r="K15" s="506"/>
      <c r="L15" s="164" t="s">
        <v>52</v>
      </c>
      <c r="M15" s="149" t="s">
        <v>53</v>
      </c>
      <c r="N15" s="150" t="s">
        <v>54</v>
      </c>
      <c r="O15" s="151" t="s">
        <v>77</v>
      </c>
      <c r="P15" s="144" t="s">
        <v>105</v>
      </c>
      <c r="R15" s="143" t="s">
        <v>74</v>
      </c>
      <c r="AA15" s="50" t="s">
        <v>161</v>
      </c>
      <c r="AB15" s="50" t="str">
        <f>L15</f>
        <v>Bolsa Família</v>
      </c>
      <c r="AC15" s="50" t="str">
        <f>M15</f>
        <v>Leve leite</v>
      </c>
      <c r="AD15" s="50" t="str">
        <f>N15</f>
        <v>BPC</v>
      </c>
      <c r="AE15" s="50" t="str">
        <f>O15</f>
        <v>Outro</v>
      </c>
      <c r="AH15" s="50" t="str">
        <f>AB15</f>
        <v>Bolsa Família</v>
      </c>
      <c r="AI15" s="50" t="str">
        <f>AC15</f>
        <v>Leve leite</v>
      </c>
      <c r="AJ15" s="50" t="str">
        <f>AD15</f>
        <v>BPC</v>
      </c>
      <c r="AK15" s="50" t="str">
        <f>AE15</f>
        <v>Outro</v>
      </c>
      <c r="BA15" s="141" t="s">
        <v>33</v>
      </c>
    </row>
    <row r="16" spans="1:55" ht="20.100000000000001" customHeight="1" x14ac:dyDescent="0.2">
      <c r="A16" s="190" t="str">
        <f>IF(B16="","",1)</f>
        <v/>
      </c>
      <c r="B16" s="182"/>
      <c r="C16" s="183"/>
      <c r="D16" s="180" t="str">
        <f t="shared" ref="D16:D47" si="0">IF(C16="","",ROUNDDOWN((($BA$1-C16)/365.25),0))</f>
        <v/>
      </c>
      <c r="E16" s="182"/>
      <c r="F16" s="152"/>
      <c r="G16" s="153"/>
      <c r="H16" s="154"/>
      <c r="I16" s="155"/>
      <c r="J16" s="274"/>
      <c r="K16" s="275"/>
      <c r="L16" s="165"/>
      <c r="M16" s="166"/>
      <c r="N16" s="167"/>
      <c r="O16" s="168"/>
      <c r="P16" s="169"/>
      <c r="R16" s="137" t="str">
        <f t="shared" ref="R16:R47" si="1">IF(B16="","",$C$7)</f>
        <v/>
      </c>
      <c r="AA16" s="50" t="str">
        <f>IF(B16="","",1)</f>
        <v/>
      </c>
      <c r="AB16" s="50" t="str">
        <f t="shared" ref="AB16:AE17" si="2">IF(L16=$BA$25,$J16,"")</f>
        <v/>
      </c>
      <c r="AC16" s="50" t="str">
        <f t="shared" si="2"/>
        <v/>
      </c>
      <c r="AD16" s="50" t="str">
        <f t="shared" si="2"/>
        <v/>
      </c>
      <c r="AE16" s="50" t="str">
        <f t="shared" si="2"/>
        <v/>
      </c>
      <c r="AG16" s="50" t="str">
        <f t="shared" ref="AG16:AG31" si="3">BA3</f>
        <v>Berçário I</v>
      </c>
      <c r="AH16" s="281">
        <f>COUNTIF($AB$16:$AB$165,AG16)</f>
        <v>0</v>
      </c>
      <c r="AI16" s="281">
        <f>COUNTIF($AC$16:$AC$165,AG16)</f>
        <v>0</v>
      </c>
      <c r="AJ16" s="281">
        <f>COUNTIF($AD$16:$AD$165,AG16)</f>
        <v>0</v>
      </c>
      <c r="AK16" s="281">
        <f>COUNTIF($AE$16:$AE$165,AG16)</f>
        <v>0</v>
      </c>
      <c r="BA16" s="141" t="s">
        <v>34</v>
      </c>
    </row>
    <row r="17" spans="1:53" ht="20.100000000000001" customHeight="1" x14ac:dyDescent="0.2">
      <c r="A17" s="184" t="str">
        <f t="shared" ref="A17:A48" si="4">IF(B17="","",A16+1)</f>
        <v/>
      </c>
      <c r="B17" s="185"/>
      <c r="C17" s="186"/>
      <c r="D17" s="180" t="str">
        <f t="shared" si="0"/>
        <v/>
      </c>
      <c r="E17" s="185"/>
      <c r="F17" s="156"/>
      <c r="G17" s="157"/>
      <c r="H17" s="158"/>
      <c r="I17" s="159"/>
      <c r="J17" s="276"/>
      <c r="K17" s="277"/>
      <c r="L17" s="170"/>
      <c r="M17" s="171"/>
      <c r="N17" s="172"/>
      <c r="O17" s="173"/>
      <c r="P17" s="174"/>
      <c r="R17" s="137" t="str">
        <f t="shared" si="1"/>
        <v/>
      </c>
      <c r="AA17" s="50" t="str">
        <f t="shared" ref="AA17:AA80" si="5">IF(B17="","",1)</f>
        <v/>
      </c>
      <c r="AB17" s="50" t="str">
        <f t="shared" si="2"/>
        <v/>
      </c>
      <c r="AC17" s="50" t="str">
        <f t="shared" si="2"/>
        <v/>
      </c>
      <c r="AD17" s="50" t="str">
        <f t="shared" si="2"/>
        <v/>
      </c>
      <c r="AE17" s="50" t="str">
        <f t="shared" si="2"/>
        <v/>
      </c>
      <c r="AG17" s="50" t="str">
        <f t="shared" si="3"/>
        <v>Berçário II</v>
      </c>
      <c r="AH17" s="281">
        <f t="shared" ref="AH17:AH31" si="6">COUNTIF($AB$16:$AB$165,AG17)</f>
        <v>0</v>
      </c>
      <c r="AI17" s="281">
        <f t="shared" ref="AI17:AI31" si="7">COUNTIF($AC$16:$AC$165,AG17)</f>
        <v>0</v>
      </c>
      <c r="AJ17" s="281">
        <f t="shared" ref="AJ17:AJ31" si="8">COUNTIF($AD$16:$AD$165,AG17)</f>
        <v>0</v>
      </c>
      <c r="AK17" s="281">
        <f t="shared" ref="AK17:AK31" si="9">COUNTIF($AE$16:$AE$165,AG17)</f>
        <v>0</v>
      </c>
      <c r="BA17" s="141" t="s">
        <v>35</v>
      </c>
    </row>
    <row r="18" spans="1:53" ht="20.100000000000001" customHeight="1" x14ac:dyDescent="0.2">
      <c r="A18" s="184" t="str">
        <f t="shared" si="4"/>
        <v/>
      </c>
      <c r="B18" s="185"/>
      <c r="C18" s="186"/>
      <c r="D18" s="180" t="str">
        <f t="shared" si="0"/>
        <v/>
      </c>
      <c r="E18" s="185"/>
      <c r="F18" s="156"/>
      <c r="G18" s="157"/>
      <c r="H18" s="158"/>
      <c r="I18" s="159"/>
      <c r="J18" s="276"/>
      <c r="K18" s="277"/>
      <c r="L18" s="170"/>
      <c r="M18" s="171"/>
      <c r="N18" s="172"/>
      <c r="O18" s="173"/>
      <c r="P18" s="174"/>
      <c r="R18" s="137" t="str">
        <f t="shared" si="1"/>
        <v/>
      </c>
      <c r="AA18" s="50" t="str">
        <f t="shared" si="5"/>
        <v/>
      </c>
      <c r="AB18" s="50" t="str">
        <f t="shared" ref="AB18:AB81" si="10">IF(L18=$BA$25,$J18,"")</f>
        <v/>
      </c>
      <c r="AC18" s="50" t="str">
        <f t="shared" ref="AC18:AC81" si="11">IF(M18=$BA$25,$J18,"")</f>
        <v/>
      </c>
      <c r="AD18" s="50" t="str">
        <f t="shared" ref="AD18:AD81" si="12">IF(N18=$BA$25,$J18,"")</f>
        <v/>
      </c>
      <c r="AE18" s="50" t="str">
        <f t="shared" ref="AE18:AE81" si="13">IF(O18=$BA$25,$J18,"")</f>
        <v/>
      </c>
      <c r="AG18" s="50" t="str">
        <f t="shared" si="3"/>
        <v>Infantil I</v>
      </c>
      <c r="AH18" s="281">
        <f t="shared" si="6"/>
        <v>0</v>
      </c>
      <c r="AI18" s="281">
        <f t="shared" si="7"/>
        <v>0</v>
      </c>
      <c r="AJ18" s="281">
        <f t="shared" si="8"/>
        <v>0</v>
      </c>
      <c r="AK18" s="281">
        <f t="shared" si="9"/>
        <v>0</v>
      </c>
      <c r="BA18" s="141" t="s">
        <v>36</v>
      </c>
    </row>
    <row r="19" spans="1:53" ht="20.100000000000001" customHeight="1" x14ac:dyDescent="0.2">
      <c r="A19" s="184" t="str">
        <f t="shared" si="4"/>
        <v/>
      </c>
      <c r="B19" s="185"/>
      <c r="C19" s="186"/>
      <c r="D19" s="180" t="str">
        <f t="shared" si="0"/>
        <v/>
      </c>
      <c r="E19" s="185"/>
      <c r="F19" s="156"/>
      <c r="G19" s="157"/>
      <c r="H19" s="158"/>
      <c r="I19" s="159"/>
      <c r="J19" s="276"/>
      <c r="K19" s="277"/>
      <c r="L19" s="170"/>
      <c r="M19" s="171"/>
      <c r="N19" s="172"/>
      <c r="O19" s="173"/>
      <c r="P19" s="174"/>
      <c r="R19" s="137" t="str">
        <f t="shared" si="1"/>
        <v/>
      </c>
      <c r="AA19" s="50" t="str">
        <f t="shared" si="5"/>
        <v/>
      </c>
      <c r="AB19" s="50" t="str">
        <f t="shared" si="10"/>
        <v/>
      </c>
      <c r="AC19" s="50" t="str">
        <f t="shared" si="11"/>
        <v/>
      </c>
      <c r="AD19" s="50" t="str">
        <f t="shared" si="12"/>
        <v/>
      </c>
      <c r="AE19" s="50" t="str">
        <f t="shared" si="13"/>
        <v/>
      </c>
      <c r="AG19" s="50" t="str">
        <f t="shared" si="3"/>
        <v>Infantil II</v>
      </c>
      <c r="AH19" s="281">
        <f t="shared" si="6"/>
        <v>0</v>
      </c>
      <c r="AI19" s="281">
        <f t="shared" si="7"/>
        <v>0</v>
      </c>
      <c r="AJ19" s="281">
        <f t="shared" si="8"/>
        <v>0</v>
      </c>
      <c r="AK19" s="281">
        <f t="shared" si="9"/>
        <v>0</v>
      </c>
    </row>
    <row r="20" spans="1:53" ht="20.100000000000001" customHeight="1" x14ac:dyDescent="0.2">
      <c r="A20" s="184" t="str">
        <f t="shared" si="4"/>
        <v/>
      </c>
      <c r="B20" s="185"/>
      <c r="C20" s="186"/>
      <c r="D20" s="180" t="str">
        <f t="shared" si="0"/>
        <v/>
      </c>
      <c r="E20" s="185"/>
      <c r="F20" s="156"/>
      <c r="G20" s="157"/>
      <c r="H20" s="158"/>
      <c r="I20" s="159"/>
      <c r="J20" s="276"/>
      <c r="K20" s="277"/>
      <c r="L20" s="170"/>
      <c r="M20" s="171"/>
      <c r="N20" s="172"/>
      <c r="O20" s="173"/>
      <c r="P20" s="174"/>
      <c r="R20" s="137" t="str">
        <f t="shared" si="1"/>
        <v/>
      </c>
      <c r="AA20" s="50" t="str">
        <f t="shared" si="5"/>
        <v/>
      </c>
      <c r="AB20" s="50" t="str">
        <f t="shared" si="10"/>
        <v/>
      </c>
      <c r="AC20" s="50" t="str">
        <f t="shared" si="11"/>
        <v/>
      </c>
      <c r="AD20" s="50" t="str">
        <f t="shared" si="12"/>
        <v/>
      </c>
      <c r="AE20" s="50" t="str">
        <f t="shared" si="13"/>
        <v/>
      </c>
      <c r="AG20" s="50" t="str">
        <f t="shared" si="3"/>
        <v>Infantil III</v>
      </c>
      <c r="AH20" s="281">
        <f t="shared" si="6"/>
        <v>0</v>
      </c>
      <c r="AI20" s="281">
        <f t="shared" si="7"/>
        <v>0</v>
      </c>
      <c r="AJ20" s="281">
        <f t="shared" si="8"/>
        <v>0</v>
      </c>
      <c r="AK20" s="281">
        <f t="shared" si="9"/>
        <v>0</v>
      </c>
      <c r="BA20" s="42" t="s">
        <v>16</v>
      </c>
    </row>
    <row r="21" spans="1:53" ht="20.100000000000001" customHeight="1" x14ac:dyDescent="0.2">
      <c r="A21" s="184" t="str">
        <f t="shared" si="4"/>
        <v/>
      </c>
      <c r="B21" s="185"/>
      <c r="C21" s="186"/>
      <c r="D21" s="180" t="str">
        <f t="shared" si="0"/>
        <v/>
      </c>
      <c r="E21" s="185"/>
      <c r="F21" s="156"/>
      <c r="G21" s="157"/>
      <c r="H21" s="158"/>
      <c r="I21" s="159"/>
      <c r="J21" s="276"/>
      <c r="K21" s="277"/>
      <c r="L21" s="170"/>
      <c r="M21" s="171"/>
      <c r="N21" s="172"/>
      <c r="O21" s="173"/>
      <c r="P21" s="174"/>
      <c r="R21" s="137" t="str">
        <f t="shared" si="1"/>
        <v/>
      </c>
      <c r="AA21" s="50" t="str">
        <f t="shared" si="5"/>
        <v/>
      </c>
      <c r="AB21" s="50" t="str">
        <f t="shared" si="10"/>
        <v/>
      </c>
      <c r="AC21" s="50" t="str">
        <f t="shared" si="11"/>
        <v/>
      </c>
      <c r="AD21" s="50" t="str">
        <f t="shared" si="12"/>
        <v/>
      </c>
      <c r="AE21" s="50" t="str">
        <f t="shared" si="13"/>
        <v/>
      </c>
      <c r="AG21" s="50" t="str">
        <f t="shared" si="3"/>
        <v>Infantil IV</v>
      </c>
      <c r="AH21" s="281">
        <f t="shared" si="6"/>
        <v>0</v>
      </c>
      <c r="AI21" s="281">
        <f t="shared" si="7"/>
        <v>0</v>
      </c>
      <c r="AJ21" s="281">
        <f t="shared" si="8"/>
        <v>0</v>
      </c>
      <c r="AK21" s="281">
        <f t="shared" si="9"/>
        <v>0</v>
      </c>
      <c r="BA21" s="42" t="s">
        <v>17</v>
      </c>
    </row>
    <row r="22" spans="1:53" ht="20.100000000000001" customHeight="1" x14ac:dyDescent="0.2">
      <c r="A22" s="184" t="str">
        <f t="shared" si="4"/>
        <v/>
      </c>
      <c r="B22" s="185"/>
      <c r="C22" s="186"/>
      <c r="D22" s="180" t="str">
        <f t="shared" si="0"/>
        <v/>
      </c>
      <c r="E22" s="185"/>
      <c r="F22" s="156"/>
      <c r="G22" s="157"/>
      <c r="H22" s="158"/>
      <c r="I22" s="159"/>
      <c r="J22" s="276"/>
      <c r="K22" s="277"/>
      <c r="L22" s="170"/>
      <c r="M22" s="171"/>
      <c r="N22" s="172"/>
      <c r="O22" s="173"/>
      <c r="P22" s="174"/>
      <c r="R22" s="137" t="str">
        <f t="shared" si="1"/>
        <v/>
      </c>
      <c r="AA22" s="50" t="str">
        <f t="shared" si="5"/>
        <v/>
      </c>
      <c r="AB22" s="50" t="str">
        <f t="shared" si="10"/>
        <v/>
      </c>
      <c r="AC22" s="50" t="str">
        <f t="shared" si="11"/>
        <v/>
      </c>
      <c r="AD22" s="50" t="str">
        <f t="shared" si="12"/>
        <v/>
      </c>
      <c r="AE22" s="50" t="str">
        <f t="shared" si="13"/>
        <v/>
      </c>
      <c r="AG22" s="50" t="str">
        <f t="shared" si="3"/>
        <v>Infantil V</v>
      </c>
      <c r="AH22" s="281">
        <f t="shared" si="6"/>
        <v>0</v>
      </c>
      <c r="AI22" s="281">
        <f t="shared" si="7"/>
        <v>0</v>
      </c>
      <c r="AJ22" s="281">
        <f t="shared" si="8"/>
        <v>0</v>
      </c>
      <c r="AK22" s="281">
        <f t="shared" si="9"/>
        <v>0</v>
      </c>
      <c r="BA22" s="42" t="s">
        <v>106</v>
      </c>
    </row>
    <row r="23" spans="1:53" ht="20.100000000000001" customHeight="1" x14ac:dyDescent="0.2">
      <c r="A23" s="184" t="str">
        <f t="shared" si="4"/>
        <v/>
      </c>
      <c r="B23" s="185"/>
      <c r="C23" s="186"/>
      <c r="D23" s="180" t="str">
        <f t="shared" si="0"/>
        <v/>
      </c>
      <c r="E23" s="185"/>
      <c r="F23" s="156"/>
      <c r="G23" s="157"/>
      <c r="H23" s="158"/>
      <c r="I23" s="159"/>
      <c r="J23" s="276"/>
      <c r="K23" s="277"/>
      <c r="L23" s="170"/>
      <c r="M23" s="171"/>
      <c r="N23" s="172"/>
      <c r="O23" s="173"/>
      <c r="P23" s="174"/>
      <c r="R23" s="137" t="str">
        <f t="shared" si="1"/>
        <v/>
      </c>
      <c r="AA23" s="50" t="str">
        <f t="shared" si="5"/>
        <v/>
      </c>
      <c r="AB23" s="50" t="str">
        <f t="shared" si="10"/>
        <v/>
      </c>
      <c r="AC23" s="50" t="str">
        <f t="shared" si="11"/>
        <v/>
      </c>
      <c r="AD23" s="50" t="str">
        <f t="shared" si="12"/>
        <v/>
      </c>
      <c r="AE23" s="50" t="str">
        <f t="shared" si="13"/>
        <v/>
      </c>
      <c r="AG23" s="50" t="str">
        <f t="shared" si="3"/>
        <v xml:space="preserve">1º ano </v>
      </c>
      <c r="AH23" s="281">
        <f t="shared" si="6"/>
        <v>0</v>
      </c>
      <c r="AI23" s="281">
        <f t="shared" si="7"/>
        <v>0</v>
      </c>
      <c r="AJ23" s="281">
        <f t="shared" si="8"/>
        <v>0</v>
      </c>
      <c r="AK23" s="281">
        <f t="shared" si="9"/>
        <v>0</v>
      </c>
      <c r="BA23" s="42" t="s">
        <v>18</v>
      </c>
    </row>
    <row r="24" spans="1:53" ht="20.100000000000001" customHeight="1" x14ac:dyDescent="0.2">
      <c r="A24" s="184" t="str">
        <f t="shared" si="4"/>
        <v/>
      </c>
      <c r="B24" s="185"/>
      <c r="C24" s="186"/>
      <c r="D24" s="180" t="str">
        <f t="shared" si="0"/>
        <v/>
      </c>
      <c r="E24" s="185"/>
      <c r="F24" s="156"/>
      <c r="G24" s="157"/>
      <c r="H24" s="158"/>
      <c r="I24" s="159"/>
      <c r="J24" s="276"/>
      <c r="K24" s="277"/>
      <c r="L24" s="170"/>
      <c r="M24" s="171"/>
      <c r="N24" s="172"/>
      <c r="O24" s="173"/>
      <c r="P24" s="174"/>
      <c r="R24" s="137" t="str">
        <f t="shared" si="1"/>
        <v/>
      </c>
      <c r="AA24" s="50" t="str">
        <f t="shared" si="5"/>
        <v/>
      </c>
      <c r="AB24" s="50" t="str">
        <f t="shared" si="10"/>
        <v/>
      </c>
      <c r="AC24" s="50" t="str">
        <f t="shared" si="11"/>
        <v/>
      </c>
      <c r="AD24" s="50" t="str">
        <f t="shared" si="12"/>
        <v/>
      </c>
      <c r="AE24" s="50" t="str">
        <f t="shared" si="13"/>
        <v/>
      </c>
      <c r="AG24" s="50" t="str">
        <f t="shared" si="3"/>
        <v xml:space="preserve">2º ano </v>
      </c>
      <c r="AH24" s="281">
        <f t="shared" si="6"/>
        <v>0</v>
      </c>
      <c r="AI24" s="281">
        <f t="shared" si="7"/>
        <v>0</v>
      </c>
      <c r="AJ24" s="281">
        <f t="shared" si="8"/>
        <v>0</v>
      </c>
      <c r="AK24" s="281">
        <f t="shared" si="9"/>
        <v>0</v>
      </c>
    </row>
    <row r="25" spans="1:53" ht="20.100000000000001" customHeight="1" x14ac:dyDescent="0.2">
      <c r="A25" s="184" t="str">
        <f t="shared" si="4"/>
        <v/>
      </c>
      <c r="B25" s="185"/>
      <c r="C25" s="186"/>
      <c r="D25" s="180" t="str">
        <f t="shared" si="0"/>
        <v/>
      </c>
      <c r="E25" s="185"/>
      <c r="F25" s="156"/>
      <c r="G25" s="157"/>
      <c r="H25" s="158"/>
      <c r="I25" s="159"/>
      <c r="J25" s="276"/>
      <c r="K25" s="277"/>
      <c r="L25" s="170"/>
      <c r="M25" s="171"/>
      <c r="N25" s="172"/>
      <c r="O25" s="173"/>
      <c r="P25" s="174"/>
      <c r="R25" s="137" t="str">
        <f t="shared" si="1"/>
        <v/>
      </c>
      <c r="AA25" s="50" t="str">
        <f t="shared" si="5"/>
        <v/>
      </c>
      <c r="AB25" s="50" t="str">
        <f t="shared" si="10"/>
        <v/>
      </c>
      <c r="AC25" s="50" t="str">
        <f t="shared" si="11"/>
        <v/>
      </c>
      <c r="AD25" s="50" t="str">
        <f t="shared" si="12"/>
        <v/>
      </c>
      <c r="AE25" s="50" t="str">
        <f t="shared" si="13"/>
        <v/>
      </c>
      <c r="AG25" s="50" t="str">
        <f t="shared" si="3"/>
        <v xml:space="preserve">3º ano </v>
      </c>
      <c r="AH25" s="281">
        <f t="shared" si="6"/>
        <v>0</v>
      </c>
      <c r="AI25" s="281">
        <f t="shared" si="7"/>
        <v>0</v>
      </c>
      <c r="AJ25" s="281">
        <f t="shared" si="8"/>
        <v>0</v>
      </c>
      <c r="AK25" s="281">
        <f t="shared" si="9"/>
        <v>0</v>
      </c>
      <c r="BA25" s="42" t="s">
        <v>87</v>
      </c>
    </row>
    <row r="26" spans="1:53" ht="20.100000000000001" customHeight="1" x14ac:dyDescent="0.2">
      <c r="A26" s="184" t="str">
        <f t="shared" si="4"/>
        <v/>
      </c>
      <c r="B26" s="185"/>
      <c r="C26" s="186"/>
      <c r="D26" s="180" t="str">
        <f t="shared" si="0"/>
        <v/>
      </c>
      <c r="E26" s="185"/>
      <c r="F26" s="156"/>
      <c r="G26" s="157"/>
      <c r="H26" s="158"/>
      <c r="I26" s="159"/>
      <c r="J26" s="276"/>
      <c r="K26" s="277"/>
      <c r="L26" s="170"/>
      <c r="M26" s="171"/>
      <c r="N26" s="172"/>
      <c r="O26" s="173"/>
      <c r="P26" s="174"/>
      <c r="R26" s="137" t="str">
        <f t="shared" si="1"/>
        <v/>
      </c>
      <c r="AA26" s="50" t="str">
        <f t="shared" si="5"/>
        <v/>
      </c>
      <c r="AB26" s="50" t="str">
        <f t="shared" si="10"/>
        <v/>
      </c>
      <c r="AC26" s="50" t="str">
        <f t="shared" si="11"/>
        <v/>
      </c>
      <c r="AD26" s="50" t="str">
        <f t="shared" si="12"/>
        <v/>
      </c>
      <c r="AE26" s="50" t="str">
        <f t="shared" si="13"/>
        <v/>
      </c>
      <c r="AG26" s="50" t="str">
        <f t="shared" si="3"/>
        <v xml:space="preserve">4º ano </v>
      </c>
      <c r="AH26" s="281">
        <f t="shared" si="6"/>
        <v>0</v>
      </c>
      <c r="AI26" s="281">
        <f t="shared" si="7"/>
        <v>0</v>
      </c>
      <c r="AJ26" s="281">
        <f t="shared" si="8"/>
        <v>0</v>
      </c>
      <c r="AK26" s="281">
        <f t="shared" si="9"/>
        <v>0</v>
      </c>
    </row>
    <row r="27" spans="1:53" ht="20.100000000000001" customHeight="1" x14ac:dyDescent="0.2">
      <c r="A27" s="184" t="str">
        <f t="shared" si="4"/>
        <v/>
      </c>
      <c r="B27" s="185"/>
      <c r="C27" s="186"/>
      <c r="D27" s="180" t="str">
        <f t="shared" si="0"/>
        <v/>
      </c>
      <c r="E27" s="185"/>
      <c r="F27" s="156"/>
      <c r="G27" s="157"/>
      <c r="H27" s="158"/>
      <c r="I27" s="159"/>
      <c r="J27" s="276"/>
      <c r="K27" s="277"/>
      <c r="L27" s="170"/>
      <c r="M27" s="171"/>
      <c r="N27" s="172"/>
      <c r="O27" s="173"/>
      <c r="P27" s="174"/>
      <c r="R27" s="137" t="str">
        <f t="shared" si="1"/>
        <v/>
      </c>
      <c r="AA27" s="50" t="str">
        <f t="shared" si="5"/>
        <v/>
      </c>
      <c r="AB27" s="50" t="str">
        <f t="shared" si="10"/>
        <v/>
      </c>
      <c r="AC27" s="50" t="str">
        <f t="shared" si="11"/>
        <v/>
      </c>
      <c r="AD27" s="50" t="str">
        <f t="shared" si="12"/>
        <v/>
      </c>
      <c r="AE27" s="50" t="str">
        <f t="shared" si="13"/>
        <v/>
      </c>
      <c r="AG27" s="50" t="str">
        <f t="shared" si="3"/>
        <v xml:space="preserve">5º ano </v>
      </c>
      <c r="AH27" s="281">
        <f t="shared" si="6"/>
        <v>0</v>
      </c>
      <c r="AI27" s="281">
        <f t="shared" si="7"/>
        <v>0</v>
      </c>
      <c r="AJ27" s="281">
        <f t="shared" si="8"/>
        <v>0</v>
      </c>
      <c r="AK27" s="281">
        <f t="shared" si="9"/>
        <v>0</v>
      </c>
    </row>
    <row r="28" spans="1:53" ht="20.100000000000001" customHeight="1" x14ac:dyDescent="0.2">
      <c r="A28" s="184" t="str">
        <f t="shared" si="4"/>
        <v/>
      </c>
      <c r="B28" s="185"/>
      <c r="C28" s="186"/>
      <c r="D28" s="180" t="str">
        <f t="shared" si="0"/>
        <v/>
      </c>
      <c r="E28" s="185"/>
      <c r="F28" s="156"/>
      <c r="G28" s="157"/>
      <c r="H28" s="158"/>
      <c r="I28" s="159"/>
      <c r="J28" s="276"/>
      <c r="K28" s="277"/>
      <c r="L28" s="170"/>
      <c r="M28" s="171"/>
      <c r="N28" s="172"/>
      <c r="O28" s="173"/>
      <c r="P28" s="174"/>
      <c r="R28" s="137" t="str">
        <f t="shared" si="1"/>
        <v/>
      </c>
      <c r="AA28" s="50" t="str">
        <f t="shared" si="5"/>
        <v/>
      </c>
      <c r="AB28" s="50" t="str">
        <f t="shared" si="10"/>
        <v/>
      </c>
      <c r="AC28" s="50" t="str">
        <f t="shared" si="11"/>
        <v/>
      </c>
      <c r="AD28" s="50" t="str">
        <f t="shared" si="12"/>
        <v/>
      </c>
      <c r="AE28" s="50" t="str">
        <f t="shared" si="13"/>
        <v/>
      </c>
      <c r="AG28" s="50" t="str">
        <f t="shared" si="3"/>
        <v xml:space="preserve">6º ano </v>
      </c>
      <c r="AH28" s="281">
        <f t="shared" si="6"/>
        <v>0</v>
      </c>
      <c r="AI28" s="281">
        <f t="shared" si="7"/>
        <v>0</v>
      </c>
      <c r="AJ28" s="281">
        <f t="shared" si="8"/>
        <v>0</v>
      </c>
      <c r="AK28" s="281">
        <f t="shared" si="9"/>
        <v>0</v>
      </c>
    </row>
    <row r="29" spans="1:53" ht="20.100000000000001" customHeight="1" x14ac:dyDescent="0.2">
      <c r="A29" s="184" t="str">
        <f t="shared" si="4"/>
        <v/>
      </c>
      <c r="B29" s="185"/>
      <c r="C29" s="186"/>
      <c r="D29" s="180" t="str">
        <f t="shared" si="0"/>
        <v/>
      </c>
      <c r="E29" s="185"/>
      <c r="F29" s="156"/>
      <c r="G29" s="157"/>
      <c r="H29" s="158"/>
      <c r="I29" s="159"/>
      <c r="J29" s="276"/>
      <c r="K29" s="277"/>
      <c r="L29" s="170"/>
      <c r="M29" s="171"/>
      <c r="N29" s="172"/>
      <c r="O29" s="173"/>
      <c r="P29" s="174"/>
      <c r="R29" s="137" t="str">
        <f t="shared" si="1"/>
        <v/>
      </c>
      <c r="AA29" s="50" t="str">
        <f t="shared" si="5"/>
        <v/>
      </c>
      <c r="AB29" s="50" t="str">
        <f t="shared" si="10"/>
        <v/>
      </c>
      <c r="AC29" s="50" t="str">
        <f t="shared" si="11"/>
        <v/>
      </c>
      <c r="AD29" s="50" t="str">
        <f t="shared" si="12"/>
        <v/>
      </c>
      <c r="AE29" s="50" t="str">
        <f t="shared" si="13"/>
        <v/>
      </c>
      <c r="AG29" s="50" t="str">
        <f t="shared" si="3"/>
        <v xml:space="preserve">7º ano </v>
      </c>
      <c r="AH29" s="281">
        <f t="shared" si="6"/>
        <v>0</v>
      </c>
      <c r="AI29" s="281">
        <f t="shared" si="7"/>
        <v>0</v>
      </c>
      <c r="AJ29" s="281">
        <f t="shared" si="8"/>
        <v>0</v>
      </c>
      <c r="AK29" s="281">
        <f t="shared" si="9"/>
        <v>0</v>
      </c>
    </row>
    <row r="30" spans="1:53" ht="20.100000000000001" customHeight="1" x14ac:dyDescent="0.2">
      <c r="A30" s="184" t="str">
        <f t="shared" si="4"/>
        <v/>
      </c>
      <c r="B30" s="185"/>
      <c r="C30" s="186"/>
      <c r="D30" s="180" t="str">
        <f t="shared" si="0"/>
        <v/>
      </c>
      <c r="E30" s="185"/>
      <c r="F30" s="156"/>
      <c r="G30" s="157"/>
      <c r="H30" s="158"/>
      <c r="I30" s="159"/>
      <c r="J30" s="276"/>
      <c r="K30" s="277"/>
      <c r="L30" s="170"/>
      <c r="M30" s="171"/>
      <c r="N30" s="172"/>
      <c r="O30" s="173"/>
      <c r="P30" s="174"/>
      <c r="R30" s="137" t="str">
        <f t="shared" si="1"/>
        <v/>
      </c>
      <c r="AA30" s="50" t="str">
        <f t="shared" si="5"/>
        <v/>
      </c>
      <c r="AB30" s="50" t="str">
        <f t="shared" si="10"/>
        <v/>
      </c>
      <c r="AC30" s="50" t="str">
        <f t="shared" si="11"/>
        <v/>
      </c>
      <c r="AD30" s="50" t="str">
        <f t="shared" si="12"/>
        <v/>
      </c>
      <c r="AE30" s="50" t="str">
        <f t="shared" si="13"/>
        <v/>
      </c>
      <c r="AG30" s="50" t="str">
        <f t="shared" si="3"/>
        <v xml:space="preserve">8º ano </v>
      </c>
      <c r="AH30" s="281">
        <f t="shared" si="6"/>
        <v>0</v>
      </c>
      <c r="AI30" s="281">
        <f t="shared" si="7"/>
        <v>0</v>
      </c>
      <c r="AJ30" s="281">
        <f t="shared" si="8"/>
        <v>0</v>
      </c>
      <c r="AK30" s="281">
        <f t="shared" si="9"/>
        <v>0</v>
      </c>
    </row>
    <row r="31" spans="1:53" ht="20.100000000000001" customHeight="1" x14ac:dyDescent="0.2">
      <c r="A31" s="184" t="str">
        <f t="shared" si="4"/>
        <v/>
      </c>
      <c r="B31" s="185"/>
      <c r="C31" s="186"/>
      <c r="D31" s="180" t="str">
        <f t="shared" si="0"/>
        <v/>
      </c>
      <c r="E31" s="185"/>
      <c r="F31" s="156"/>
      <c r="G31" s="157"/>
      <c r="H31" s="158"/>
      <c r="I31" s="159"/>
      <c r="J31" s="276"/>
      <c r="K31" s="277"/>
      <c r="L31" s="170"/>
      <c r="M31" s="171"/>
      <c r="N31" s="172"/>
      <c r="O31" s="173"/>
      <c r="P31" s="174"/>
      <c r="R31" s="137" t="str">
        <f t="shared" si="1"/>
        <v/>
      </c>
      <c r="AA31" s="50" t="str">
        <f t="shared" si="5"/>
        <v/>
      </c>
      <c r="AB31" s="50" t="str">
        <f t="shared" si="10"/>
        <v/>
      </c>
      <c r="AC31" s="50" t="str">
        <f t="shared" si="11"/>
        <v/>
      </c>
      <c r="AD31" s="50" t="str">
        <f t="shared" si="12"/>
        <v/>
      </c>
      <c r="AE31" s="50" t="str">
        <f t="shared" si="13"/>
        <v/>
      </c>
      <c r="AG31" s="50" t="str">
        <f t="shared" si="3"/>
        <v xml:space="preserve">9º ano </v>
      </c>
      <c r="AH31" s="281">
        <f t="shared" si="6"/>
        <v>0</v>
      </c>
      <c r="AI31" s="281">
        <f t="shared" si="7"/>
        <v>0</v>
      </c>
      <c r="AJ31" s="281">
        <f t="shared" si="8"/>
        <v>0</v>
      </c>
      <c r="AK31" s="281">
        <f t="shared" si="9"/>
        <v>0</v>
      </c>
    </row>
    <row r="32" spans="1:53" ht="20.100000000000001" customHeight="1" x14ac:dyDescent="0.2">
      <c r="A32" s="184" t="str">
        <f t="shared" si="4"/>
        <v/>
      </c>
      <c r="B32" s="185"/>
      <c r="C32" s="186"/>
      <c r="D32" s="180" t="str">
        <f t="shared" si="0"/>
        <v/>
      </c>
      <c r="E32" s="185"/>
      <c r="F32" s="156"/>
      <c r="G32" s="157"/>
      <c r="H32" s="158"/>
      <c r="I32" s="159"/>
      <c r="J32" s="276"/>
      <c r="K32" s="277"/>
      <c r="L32" s="170"/>
      <c r="M32" s="171"/>
      <c r="N32" s="172"/>
      <c r="O32" s="173"/>
      <c r="P32" s="174"/>
      <c r="R32" s="137" t="str">
        <f t="shared" si="1"/>
        <v/>
      </c>
      <c r="AA32" s="50" t="str">
        <f t="shared" si="5"/>
        <v/>
      </c>
      <c r="AB32" s="50" t="str">
        <f t="shared" si="10"/>
        <v/>
      </c>
      <c r="AC32" s="50" t="str">
        <f t="shared" si="11"/>
        <v/>
      </c>
      <c r="AD32" s="50" t="str">
        <f t="shared" si="12"/>
        <v/>
      </c>
      <c r="AE32" s="50" t="str">
        <f t="shared" si="13"/>
        <v/>
      </c>
      <c r="AG32" s="50" t="s">
        <v>37</v>
      </c>
      <c r="AH32" s="282">
        <f>SUM(AH16:AH31)</f>
        <v>0</v>
      </c>
      <c r="AI32" s="282">
        <f>SUM(AI16:AI31)</f>
        <v>0</v>
      </c>
      <c r="AJ32" s="282">
        <f>SUM(AJ16:AJ31)</f>
        <v>0</v>
      </c>
      <c r="AK32" s="282">
        <f>SUM(AK16:AK31)</f>
        <v>0</v>
      </c>
    </row>
    <row r="33" spans="1:31" ht="20.100000000000001" customHeight="1" x14ac:dyDescent="0.2">
      <c r="A33" s="184" t="str">
        <f t="shared" si="4"/>
        <v/>
      </c>
      <c r="B33" s="185"/>
      <c r="C33" s="186"/>
      <c r="D33" s="180" t="str">
        <f t="shared" si="0"/>
        <v/>
      </c>
      <c r="E33" s="185"/>
      <c r="F33" s="156"/>
      <c r="G33" s="157"/>
      <c r="H33" s="158"/>
      <c r="I33" s="159"/>
      <c r="J33" s="276"/>
      <c r="K33" s="277"/>
      <c r="L33" s="170"/>
      <c r="M33" s="171"/>
      <c r="N33" s="172"/>
      <c r="O33" s="173"/>
      <c r="P33" s="174"/>
      <c r="R33" s="137" t="str">
        <f t="shared" si="1"/>
        <v/>
      </c>
      <c r="AA33" s="50" t="str">
        <f t="shared" si="5"/>
        <v/>
      </c>
      <c r="AB33" s="50" t="str">
        <f t="shared" si="10"/>
        <v/>
      </c>
      <c r="AC33" s="50" t="str">
        <f t="shared" si="11"/>
        <v/>
      </c>
      <c r="AD33" s="50" t="str">
        <f t="shared" si="12"/>
        <v/>
      </c>
      <c r="AE33" s="50" t="str">
        <f t="shared" si="13"/>
        <v/>
      </c>
    </row>
    <row r="34" spans="1:31" ht="20.100000000000001" customHeight="1" x14ac:dyDescent="0.2">
      <c r="A34" s="184" t="str">
        <f t="shared" si="4"/>
        <v/>
      </c>
      <c r="B34" s="185"/>
      <c r="C34" s="186"/>
      <c r="D34" s="180" t="str">
        <f t="shared" si="0"/>
        <v/>
      </c>
      <c r="E34" s="185"/>
      <c r="F34" s="156"/>
      <c r="G34" s="157"/>
      <c r="H34" s="158"/>
      <c r="I34" s="159"/>
      <c r="J34" s="276"/>
      <c r="K34" s="277"/>
      <c r="L34" s="170"/>
      <c r="M34" s="171"/>
      <c r="N34" s="172"/>
      <c r="O34" s="173"/>
      <c r="P34" s="174"/>
      <c r="R34" s="137" t="str">
        <f t="shared" si="1"/>
        <v/>
      </c>
      <c r="AA34" s="50" t="str">
        <f t="shared" si="5"/>
        <v/>
      </c>
      <c r="AB34" s="50" t="str">
        <f t="shared" si="10"/>
        <v/>
      </c>
      <c r="AC34" s="50" t="str">
        <f t="shared" si="11"/>
        <v/>
      </c>
      <c r="AD34" s="50" t="str">
        <f t="shared" si="12"/>
        <v/>
      </c>
      <c r="AE34" s="50" t="str">
        <f t="shared" si="13"/>
        <v/>
      </c>
    </row>
    <row r="35" spans="1:31" ht="20.100000000000001" customHeight="1" x14ac:dyDescent="0.2">
      <c r="A35" s="184" t="str">
        <f t="shared" si="4"/>
        <v/>
      </c>
      <c r="B35" s="185"/>
      <c r="C35" s="186"/>
      <c r="D35" s="180" t="str">
        <f t="shared" si="0"/>
        <v/>
      </c>
      <c r="E35" s="185"/>
      <c r="F35" s="156"/>
      <c r="G35" s="157"/>
      <c r="H35" s="158"/>
      <c r="I35" s="159"/>
      <c r="J35" s="276"/>
      <c r="K35" s="277"/>
      <c r="L35" s="170"/>
      <c r="M35" s="171"/>
      <c r="N35" s="172"/>
      <c r="O35" s="173"/>
      <c r="P35" s="174"/>
      <c r="R35" s="137" t="str">
        <f t="shared" si="1"/>
        <v/>
      </c>
      <c r="AA35" s="50" t="str">
        <f t="shared" si="5"/>
        <v/>
      </c>
      <c r="AB35" s="50" t="str">
        <f t="shared" si="10"/>
        <v/>
      </c>
      <c r="AC35" s="50" t="str">
        <f t="shared" si="11"/>
        <v/>
      </c>
      <c r="AD35" s="50" t="str">
        <f t="shared" si="12"/>
        <v/>
      </c>
      <c r="AE35" s="50" t="str">
        <f t="shared" si="13"/>
        <v/>
      </c>
    </row>
    <row r="36" spans="1:31" ht="20.100000000000001" customHeight="1" x14ac:dyDescent="0.2">
      <c r="A36" s="184" t="str">
        <f t="shared" si="4"/>
        <v/>
      </c>
      <c r="B36" s="185"/>
      <c r="C36" s="186"/>
      <c r="D36" s="180" t="str">
        <f t="shared" si="0"/>
        <v/>
      </c>
      <c r="E36" s="185"/>
      <c r="F36" s="156"/>
      <c r="G36" s="157"/>
      <c r="H36" s="158"/>
      <c r="I36" s="159"/>
      <c r="J36" s="276"/>
      <c r="K36" s="277"/>
      <c r="L36" s="170"/>
      <c r="M36" s="171"/>
      <c r="N36" s="172"/>
      <c r="O36" s="173"/>
      <c r="P36" s="174"/>
      <c r="R36" s="137" t="str">
        <f t="shared" si="1"/>
        <v/>
      </c>
      <c r="AA36" s="50" t="str">
        <f t="shared" si="5"/>
        <v/>
      </c>
      <c r="AB36" s="50" t="str">
        <f t="shared" si="10"/>
        <v/>
      </c>
      <c r="AC36" s="50" t="str">
        <f t="shared" si="11"/>
        <v/>
      </c>
      <c r="AD36" s="50" t="str">
        <f t="shared" si="12"/>
        <v/>
      </c>
      <c r="AE36" s="50" t="str">
        <f t="shared" si="13"/>
        <v/>
      </c>
    </row>
    <row r="37" spans="1:31" ht="20.100000000000001" customHeight="1" x14ac:dyDescent="0.2">
      <c r="A37" s="184" t="str">
        <f t="shared" si="4"/>
        <v/>
      </c>
      <c r="B37" s="185"/>
      <c r="C37" s="186"/>
      <c r="D37" s="180" t="str">
        <f t="shared" si="0"/>
        <v/>
      </c>
      <c r="E37" s="185"/>
      <c r="F37" s="156"/>
      <c r="G37" s="157"/>
      <c r="H37" s="158"/>
      <c r="I37" s="159"/>
      <c r="J37" s="276"/>
      <c r="K37" s="277"/>
      <c r="L37" s="170"/>
      <c r="M37" s="171"/>
      <c r="N37" s="172"/>
      <c r="O37" s="173"/>
      <c r="P37" s="174"/>
      <c r="R37" s="137" t="str">
        <f t="shared" si="1"/>
        <v/>
      </c>
      <c r="AA37" s="50" t="str">
        <f t="shared" si="5"/>
        <v/>
      </c>
      <c r="AB37" s="50" t="str">
        <f t="shared" si="10"/>
        <v/>
      </c>
      <c r="AC37" s="50" t="str">
        <f t="shared" si="11"/>
        <v/>
      </c>
      <c r="AD37" s="50" t="str">
        <f t="shared" si="12"/>
        <v/>
      </c>
      <c r="AE37" s="50" t="str">
        <f t="shared" si="13"/>
        <v/>
      </c>
    </row>
    <row r="38" spans="1:31" ht="20.100000000000001" customHeight="1" x14ac:dyDescent="0.2">
      <c r="A38" s="184" t="str">
        <f t="shared" si="4"/>
        <v/>
      </c>
      <c r="B38" s="185"/>
      <c r="C38" s="186"/>
      <c r="D38" s="180" t="str">
        <f t="shared" si="0"/>
        <v/>
      </c>
      <c r="E38" s="185"/>
      <c r="F38" s="156"/>
      <c r="G38" s="157"/>
      <c r="H38" s="158"/>
      <c r="I38" s="159"/>
      <c r="J38" s="276"/>
      <c r="K38" s="277"/>
      <c r="L38" s="170"/>
      <c r="M38" s="171"/>
      <c r="N38" s="172"/>
      <c r="O38" s="173"/>
      <c r="P38" s="174"/>
      <c r="R38" s="137" t="str">
        <f t="shared" si="1"/>
        <v/>
      </c>
      <c r="AA38" s="50" t="str">
        <f t="shared" si="5"/>
        <v/>
      </c>
      <c r="AB38" s="50" t="str">
        <f t="shared" si="10"/>
        <v/>
      </c>
      <c r="AC38" s="50" t="str">
        <f t="shared" si="11"/>
        <v/>
      </c>
      <c r="AD38" s="50" t="str">
        <f t="shared" si="12"/>
        <v/>
      </c>
      <c r="AE38" s="50" t="str">
        <f t="shared" si="13"/>
        <v/>
      </c>
    </row>
    <row r="39" spans="1:31" ht="20.100000000000001" customHeight="1" x14ac:dyDescent="0.2">
      <c r="A39" s="184" t="str">
        <f t="shared" si="4"/>
        <v/>
      </c>
      <c r="B39" s="185"/>
      <c r="C39" s="186"/>
      <c r="D39" s="180" t="str">
        <f t="shared" si="0"/>
        <v/>
      </c>
      <c r="E39" s="185"/>
      <c r="F39" s="156"/>
      <c r="G39" s="157"/>
      <c r="H39" s="158"/>
      <c r="I39" s="159"/>
      <c r="J39" s="276"/>
      <c r="K39" s="277"/>
      <c r="L39" s="170"/>
      <c r="M39" s="171"/>
      <c r="N39" s="172"/>
      <c r="O39" s="173"/>
      <c r="P39" s="174"/>
      <c r="R39" s="137" t="str">
        <f t="shared" si="1"/>
        <v/>
      </c>
      <c r="AA39" s="50" t="str">
        <f t="shared" si="5"/>
        <v/>
      </c>
      <c r="AB39" s="50" t="str">
        <f t="shared" si="10"/>
        <v/>
      </c>
      <c r="AC39" s="50" t="str">
        <f t="shared" si="11"/>
        <v/>
      </c>
      <c r="AD39" s="50" t="str">
        <f t="shared" si="12"/>
        <v/>
      </c>
      <c r="AE39" s="50" t="str">
        <f t="shared" si="13"/>
        <v/>
      </c>
    </row>
    <row r="40" spans="1:31" ht="20.100000000000001" customHeight="1" x14ac:dyDescent="0.2">
      <c r="A40" s="184" t="str">
        <f t="shared" si="4"/>
        <v/>
      </c>
      <c r="B40" s="185"/>
      <c r="C40" s="186"/>
      <c r="D40" s="180" t="str">
        <f t="shared" si="0"/>
        <v/>
      </c>
      <c r="E40" s="185"/>
      <c r="F40" s="156"/>
      <c r="G40" s="157"/>
      <c r="H40" s="158"/>
      <c r="I40" s="159"/>
      <c r="J40" s="276"/>
      <c r="K40" s="277"/>
      <c r="L40" s="170"/>
      <c r="M40" s="171"/>
      <c r="N40" s="172"/>
      <c r="O40" s="173"/>
      <c r="P40" s="174"/>
      <c r="R40" s="137" t="str">
        <f t="shared" si="1"/>
        <v/>
      </c>
      <c r="AA40" s="50" t="str">
        <f t="shared" si="5"/>
        <v/>
      </c>
      <c r="AB40" s="50" t="str">
        <f t="shared" si="10"/>
        <v/>
      </c>
      <c r="AC40" s="50" t="str">
        <f t="shared" si="11"/>
        <v/>
      </c>
      <c r="AD40" s="50" t="str">
        <f t="shared" si="12"/>
        <v/>
      </c>
      <c r="AE40" s="50" t="str">
        <f t="shared" si="13"/>
        <v/>
      </c>
    </row>
    <row r="41" spans="1:31" ht="20.100000000000001" customHeight="1" x14ac:dyDescent="0.2">
      <c r="A41" s="184" t="str">
        <f t="shared" si="4"/>
        <v/>
      </c>
      <c r="B41" s="185"/>
      <c r="C41" s="186"/>
      <c r="D41" s="180" t="str">
        <f t="shared" si="0"/>
        <v/>
      </c>
      <c r="E41" s="185"/>
      <c r="F41" s="156"/>
      <c r="G41" s="157"/>
      <c r="H41" s="158"/>
      <c r="I41" s="159"/>
      <c r="J41" s="276"/>
      <c r="K41" s="277"/>
      <c r="L41" s="170"/>
      <c r="M41" s="171"/>
      <c r="N41" s="172"/>
      <c r="O41" s="173"/>
      <c r="P41" s="174"/>
      <c r="R41" s="137" t="str">
        <f t="shared" si="1"/>
        <v/>
      </c>
      <c r="AA41" s="50" t="str">
        <f t="shared" si="5"/>
        <v/>
      </c>
      <c r="AB41" s="50" t="str">
        <f t="shared" si="10"/>
        <v/>
      </c>
      <c r="AC41" s="50" t="str">
        <f t="shared" si="11"/>
        <v/>
      </c>
      <c r="AD41" s="50" t="str">
        <f t="shared" si="12"/>
        <v/>
      </c>
      <c r="AE41" s="50" t="str">
        <f t="shared" si="13"/>
        <v/>
      </c>
    </row>
    <row r="42" spans="1:31" ht="20.100000000000001" customHeight="1" x14ac:dyDescent="0.2">
      <c r="A42" s="184" t="str">
        <f t="shared" si="4"/>
        <v/>
      </c>
      <c r="B42" s="185"/>
      <c r="C42" s="186"/>
      <c r="D42" s="180" t="str">
        <f t="shared" si="0"/>
        <v/>
      </c>
      <c r="E42" s="185"/>
      <c r="F42" s="156"/>
      <c r="G42" s="157"/>
      <c r="H42" s="158"/>
      <c r="I42" s="159"/>
      <c r="J42" s="276"/>
      <c r="K42" s="277"/>
      <c r="L42" s="170"/>
      <c r="M42" s="171"/>
      <c r="N42" s="172"/>
      <c r="O42" s="173"/>
      <c r="P42" s="174"/>
      <c r="R42" s="137" t="str">
        <f t="shared" si="1"/>
        <v/>
      </c>
      <c r="AA42" s="50" t="str">
        <f t="shared" si="5"/>
        <v/>
      </c>
      <c r="AB42" s="50" t="str">
        <f t="shared" si="10"/>
        <v/>
      </c>
      <c r="AC42" s="50" t="str">
        <f t="shared" si="11"/>
        <v/>
      </c>
      <c r="AD42" s="50" t="str">
        <f t="shared" si="12"/>
        <v/>
      </c>
      <c r="AE42" s="50" t="str">
        <f t="shared" si="13"/>
        <v/>
      </c>
    </row>
    <row r="43" spans="1:31" ht="20.100000000000001" customHeight="1" x14ac:dyDescent="0.2">
      <c r="A43" s="184" t="str">
        <f t="shared" si="4"/>
        <v/>
      </c>
      <c r="B43" s="185"/>
      <c r="C43" s="186"/>
      <c r="D43" s="180" t="str">
        <f t="shared" si="0"/>
        <v/>
      </c>
      <c r="E43" s="185"/>
      <c r="F43" s="156"/>
      <c r="G43" s="157"/>
      <c r="H43" s="158"/>
      <c r="I43" s="159"/>
      <c r="J43" s="276"/>
      <c r="K43" s="277"/>
      <c r="L43" s="170"/>
      <c r="M43" s="171"/>
      <c r="N43" s="172"/>
      <c r="O43" s="173"/>
      <c r="P43" s="174"/>
      <c r="R43" s="137" t="str">
        <f t="shared" si="1"/>
        <v/>
      </c>
      <c r="AA43" s="50" t="str">
        <f t="shared" si="5"/>
        <v/>
      </c>
      <c r="AB43" s="50" t="str">
        <f t="shared" si="10"/>
        <v/>
      </c>
      <c r="AC43" s="50" t="str">
        <f t="shared" si="11"/>
        <v/>
      </c>
      <c r="AD43" s="50" t="str">
        <f t="shared" si="12"/>
        <v/>
      </c>
      <c r="AE43" s="50" t="str">
        <f t="shared" si="13"/>
        <v/>
      </c>
    </row>
    <row r="44" spans="1:31" ht="20.100000000000001" customHeight="1" x14ac:dyDescent="0.2">
      <c r="A44" s="184" t="str">
        <f t="shared" si="4"/>
        <v/>
      </c>
      <c r="B44" s="185"/>
      <c r="C44" s="186"/>
      <c r="D44" s="180" t="str">
        <f t="shared" si="0"/>
        <v/>
      </c>
      <c r="E44" s="185"/>
      <c r="F44" s="156"/>
      <c r="G44" s="157"/>
      <c r="H44" s="158"/>
      <c r="I44" s="159"/>
      <c r="J44" s="276"/>
      <c r="K44" s="277"/>
      <c r="L44" s="170"/>
      <c r="M44" s="171"/>
      <c r="N44" s="172"/>
      <c r="O44" s="173"/>
      <c r="P44" s="174"/>
      <c r="R44" s="137" t="str">
        <f t="shared" si="1"/>
        <v/>
      </c>
      <c r="AA44" s="50" t="str">
        <f t="shared" si="5"/>
        <v/>
      </c>
      <c r="AB44" s="50" t="str">
        <f t="shared" si="10"/>
        <v/>
      </c>
      <c r="AC44" s="50" t="str">
        <f t="shared" si="11"/>
        <v/>
      </c>
      <c r="AD44" s="50" t="str">
        <f t="shared" si="12"/>
        <v/>
      </c>
      <c r="AE44" s="50" t="str">
        <f t="shared" si="13"/>
        <v/>
      </c>
    </row>
    <row r="45" spans="1:31" ht="20.100000000000001" customHeight="1" x14ac:dyDescent="0.2">
      <c r="A45" s="184" t="str">
        <f t="shared" si="4"/>
        <v/>
      </c>
      <c r="B45" s="185"/>
      <c r="C45" s="186"/>
      <c r="D45" s="180" t="str">
        <f t="shared" si="0"/>
        <v/>
      </c>
      <c r="E45" s="185"/>
      <c r="F45" s="156"/>
      <c r="G45" s="157"/>
      <c r="H45" s="158"/>
      <c r="I45" s="159"/>
      <c r="J45" s="276"/>
      <c r="K45" s="277"/>
      <c r="L45" s="170"/>
      <c r="M45" s="171"/>
      <c r="N45" s="172"/>
      <c r="O45" s="173"/>
      <c r="P45" s="174"/>
      <c r="R45" s="137" t="str">
        <f t="shared" si="1"/>
        <v/>
      </c>
      <c r="AA45" s="50" t="str">
        <f t="shared" si="5"/>
        <v/>
      </c>
      <c r="AB45" s="50" t="str">
        <f t="shared" si="10"/>
        <v/>
      </c>
      <c r="AC45" s="50" t="str">
        <f t="shared" si="11"/>
        <v/>
      </c>
      <c r="AD45" s="50" t="str">
        <f t="shared" si="12"/>
        <v/>
      </c>
      <c r="AE45" s="50" t="str">
        <f t="shared" si="13"/>
        <v/>
      </c>
    </row>
    <row r="46" spans="1:31" ht="20.100000000000001" customHeight="1" x14ac:dyDescent="0.2">
      <c r="A46" s="184" t="str">
        <f t="shared" si="4"/>
        <v/>
      </c>
      <c r="B46" s="185"/>
      <c r="C46" s="186"/>
      <c r="D46" s="180" t="str">
        <f t="shared" si="0"/>
        <v/>
      </c>
      <c r="E46" s="185"/>
      <c r="F46" s="156"/>
      <c r="G46" s="157"/>
      <c r="H46" s="158"/>
      <c r="I46" s="159"/>
      <c r="J46" s="276"/>
      <c r="K46" s="277"/>
      <c r="L46" s="170"/>
      <c r="M46" s="171"/>
      <c r="N46" s="172"/>
      <c r="O46" s="173"/>
      <c r="P46" s="174"/>
      <c r="R46" s="137" t="str">
        <f t="shared" si="1"/>
        <v/>
      </c>
      <c r="AA46" s="50" t="str">
        <f t="shared" si="5"/>
        <v/>
      </c>
      <c r="AB46" s="50" t="str">
        <f t="shared" si="10"/>
        <v/>
      </c>
      <c r="AC46" s="50" t="str">
        <f t="shared" si="11"/>
        <v/>
      </c>
      <c r="AD46" s="50" t="str">
        <f t="shared" si="12"/>
        <v/>
      </c>
      <c r="AE46" s="50" t="str">
        <f t="shared" si="13"/>
        <v/>
      </c>
    </row>
    <row r="47" spans="1:31" ht="20.100000000000001" customHeight="1" x14ac:dyDescent="0.2">
      <c r="A47" s="184" t="str">
        <f t="shared" si="4"/>
        <v/>
      </c>
      <c r="B47" s="185"/>
      <c r="C47" s="186"/>
      <c r="D47" s="180" t="str">
        <f t="shared" si="0"/>
        <v/>
      </c>
      <c r="E47" s="185"/>
      <c r="F47" s="156"/>
      <c r="G47" s="157"/>
      <c r="H47" s="158"/>
      <c r="I47" s="159"/>
      <c r="J47" s="276"/>
      <c r="K47" s="277"/>
      <c r="L47" s="170"/>
      <c r="M47" s="171"/>
      <c r="N47" s="172"/>
      <c r="O47" s="173"/>
      <c r="P47" s="174"/>
      <c r="R47" s="137" t="str">
        <f t="shared" si="1"/>
        <v/>
      </c>
      <c r="AA47" s="50" t="str">
        <f t="shared" si="5"/>
        <v/>
      </c>
      <c r="AB47" s="50" t="str">
        <f t="shared" si="10"/>
        <v/>
      </c>
      <c r="AC47" s="50" t="str">
        <f t="shared" si="11"/>
        <v/>
      </c>
      <c r="AD47" s="50" t="str">
        <f t="shared" si="12"/>
        <v/>
      </c>
      <c r="AE47" s="50" t="str">
        <f t="shared" si="13"/>
        <v/>
      </c>
    </row>
    <row r="48" spans="1:31" ht="20.100000000000001" customHeight="1" x14ac:dyDescent="0.2">
      <c r="A48" s="184" t="str">
        <f t="shared" si="4"/>
        <v/>
      </c>
      <c r="B48" s="185"/>
      <c r="C48" s="186"/>
      <c r="D48" s="180" t="str">
        <f t="shared" ref="D48:D79" si="14">IF(C48="","",ROUNDDOWN((($BA$1-C48)/365.25),0))</f>
        <v/>
      </c>
      <c r="E48" s="185"/>
      <c r="F48" s="156"/>
      <c r="G48" s="157"/>
      <c r="H48" s="158"/>
      <c r="I48" s="159"/>
      <c r="J48" s="276"/>
      <c r="K48" s="277"/>
      <c r="L48" s="170"/>
      <c r="M48" s="171"/>
      <c r="N48" s="172"/>
      <c r="O48" s="173"/>
      <c r="P48" s="174"/>
      <c r="R48" s="137" t="str">
        <f t="shared" ref="R48:R79" si="15">IF(B48="","",$C$7)</f>
        <v/>
      </c>
      <c r="AA48" s="50" t="str">
        <f t="shared" si="5"/>
        <v/>
      </c>
      <c r="AB48" s="50" t="str">
        <f t="shared" si="10"/>
        <v/>
      </c>
      <c r="AC48" s="50" t="str">
        <f t="shared" si="11"/>
        <v/>
      </c>
      <c r="AD48" s="50" t="str">
        <f t="shared" si="12"/>
        <v/>
      </c>
      <c r="AE48" s="50" t="str">
        <f t="shared" si="13"/>
        <v/>
      </c>
    </row>
    <row r="49" spans="1:31" ht="20.100000000000001" customHeight="1" x14ac:dyDescent="0.2">
      <c r="A49" s="184" t="str">
        <f t="shared" ref="A49:A80" si="16">IF(B49="","",A48+1)</f>
        <v/>
      </c>
      <c r="B49" s="185"/>
      <c r="C49" s="186"/>
      <c r="D49" s="180" t="str">
        <f t="shared" si="14"/>
        <v/>
      </c>
      <c r="E49" s="185"/>
      <c r="F49" s="156"/>
      <c r="G49" s="157"/>
      <c r="H49" s="158"/>
      <c r="I49" s="159"/>
      <c r="J49" s="276"/>
      <c r="K49" s="277"/>
      <c r="L49" s="170"/>
      <c r="M49" s="171"/>
      <c r="N49" s="172"/>
      <c r="O49" s="173"/>
      <c r="P49" s="174"/>
      <c r="R49" s="137" t="str">
        <f t="shared" si="15"/>
        <v/>
      </c>
      <c r="AA49" s="50" t="str">
        <f t="shared" si="5"/>
        <v/>
      </c>
      <c r="AB49" s="50" t="str">
        <f t="shared" si="10"/>
        <v/>
      </c>
      <c r="AC49" s="50" t="str">
        <f t="shared" si="11"/>
        <v/>
      </c>
      <c r="AD49" s="50" t="str">
        <f t="shared" si="12"/>
        <v/>
      </c>
      <c r="AE49" s="50" t="str">
        <f t="shared" si="13"/>
        <v/>
      </c>
    </row>
    <row r="50" spans="1:31" ht="20.100000000000001" customHeight="1" x14ac:dyDescent="0.2">
      <c r="A50" s="184" t="str">
        <f t="shared" si="16"/>
        <v/>
      </c>
      <c r="B50" s="185"/>
      <c r="C50" s="186"/>
      <c r="D50" s="180" t="str">
        <f t="shared" si="14"/>
        <v/>
      </c>
      <c r="E50" s="185"/>
      <c r="F50" s="156"/>
      <c r="G50" s="157"/>
      <c r="H50" s="158"/>
      <c r="I50" s="159"/>
      <c r="J50" s="276"/>
      <c r="K50" s="277"/>
      <c r="L50" s="170"/>
      <c r="M50" s="171"/>
      <c r="N50" s="172"/>
      <c r="O50" s="173"/>
      <c r="P50" s="174"/>
      <c r="R50" s="137" t="str">
        <f t="shared" si="15"/>
        <v/>
      </c>
      <c r="AA50" s="50" t="str">
        <f t="shared" si="5"/>
        <v/>
      </c>
      <c r="AB50" s="50" t="str">
        <f t="shared" si="10"/>
        <v/>
      </c>
      <c r="AC50" s="50" t="str">
        <f t="shared" si="11"/>
        <v/>
      </c>
      <c r="AD50" s="50" t="str">
        <f t="shared" si="12"/>
        <v/>
      </c>
      <c r="AE50" s="50" t="str">
        <f t="shared" si="13"/>
        <v/>
      </c>
    </row>
    <row r="51" spans="1:31" ht="20.100000000000001" customHeight="1" x14ac:dyDescent="0.2">
      <c r="A51" s="184" t="str">
        <f t="shared" si="16"/>
        <v/>
      </c>
      <c r="B51" s="185"/>
      <c r="C51" s="186"/>
      <c r="D51" s="180" t="str">
        <f t="shared" si="14"/>
        <v/>
      </c>
      <c r="E51" s="185"/>
      <c r="F51" s="156"/>
      <c r="G51" s="157"/>
      <c r="H51" s="158"/>
      <c r="I51" s="159"/>
      <c r="J51" s="276"/>
      <c r="K51" s="277"/>
      <c r="L51" s="170"/>
      <c r="M51" s="171"/>
      <c r="N51" s="172"/>
      <c r="O51" s="173"/>
      <c r="P51" s="174"/>
      <c r="R51" s="137" t="str">
        <f t="shared" si="15"/>
        <v/>
      </c>
      <c r="AA51" s="50" t="str">
        <f t="shared" si="5"/>
        <v/>
      </c>
      <c r="AB51" s="50" t="str">
        <f t="shared" si="10"/>
        <v/>
      </c>
      <c r="AC51" s="50" t="str">
        <f t="shared" si="11"/>
        <v/>
      </c>
      <c r="AD51" s="50" t="str">
        <f t="shared" si="12"/>
        <v/>
      </c>
      <c r="AE51" s="50" t="str">
        <f t="shared" si="13"/>
        <v/>
      </c>
    </row>
    <row r="52" spans="1:31" ht="20.100000000000001" customHeight="1" x14ac:dyDescent="0.2">
      <c r="A52" s="184" t="str">
        <f t="shared" si="16"/>
        <v/>
      </c>
      <c r="B52" s="185"/>
      <c r="C52" s="186"/>
      <c r="D52" s="180" t="str">
        <f t="shared" si="14"/>
        <v/>
      </c>
      <c r="E52" s="185"/>
      <c r="F52" s="156"/>
      <c r="G52" s="157"/>
      <c r="H52" s="158"/>
      <c r="I52" s="159"/>
      <c r="J52" s="276"/>
      <c r="K52" s="277"/>
      <c r="L52" s="170"/>
      <c r="M52" s="171"/>
      <c r="N52" s="172"/>
      <c r="O52" s="173"/>
      <c r="P52" s="174"/>
      <c r="R52" s="137" t="str">
        <f t="shared" si="15"/>
        <v/>
      </c>
      <c r="AA52" s="50" t="str">
        <f t="shared" si="5"/>
        <v/>
      </c>
      <c r="AB52" s="50" t="str">
        <f t="shared" si="10"/>
        <v/>
      </c>
      <c r="AC52" s="50" t="str">
        <f t="shared" si="11"/>
        <v/>
      </c>
      <c r="AD52" s="50" t="str">
        <f t="shared" si="12"/>
        <v/>
      </c>
      <c r="AE52" s="50" t="str">
        <f t="shared" si="13"/>
        <v/>
      </c>
    </row>
    <row r="53" spans="1:31" ht="20.100000000000001" customHeight="1" x14ac:dyDescent="0.2">
      <c r="A53" s="184" t="str">
        <f t="shared" si="16"/>
        <v/>
      </c>
      <c r="B53" s="185"/>
      <c r="C53" s="186"/>
      <c r="D53" s="180" t="str">
        <f t="shared" si="14"/>
        <v/>
      </c>
      <c r="E53" s="185"/>
      <c r="F53" s="156"/>
      <c r="G53" s="157"/>
      <c r="H53" s="158"/>
      <c r="I53" s="159"/>
      <c r="J53" s="276"/>
      <c r="K53" s="277"/>
      <c r="L53" s="170"/>
      <c r="M53" s="171"/>
      <c r="N53" s="172"/>
      <c r="O53" s="173"/>
      <c r="P53" s="174"/>
      <c r="R53" s="137" t="str">
        <f t="shared" si="15"/>
        <v/>
      </c>
      <c r="AA53" s="50" t="str">
        <f t="shared" si="5"/>
        <v/>
      </c>
      <c r="AB53" s="50" t="str">
        <f t="shared" si="10"/>
        <v/>
      </c>
      <c r="AC53" s="50" t="str">
        <f t="shared" si="11"/>
        <v/>
      </c>
      <c r="AD53" s="50" t="str">
        <f t="shared" si="12"/>
        <v/>
      </c>
      <c r="AE53" s="50" t="str">
        <f t="shared" si="13"/>
        <v/>
      </c>
    </row>
    <row r="54" spans="1:31" ht="20.100000000000001" customHeight="1" x14ac:dyDescent="0.2">
      <c r="A54" s="184" t="str">
        <f t="shared" si="16"/>
        <v/>
      </c>
      <c r="B54" s="185"/>
      <c r="C54" s="186"/>
      <c r="D54" s="180" t="str">
        <f t="shared" si="14"/>
        <v/>
      </c>
      <c r="E54" s="185"/>
      <c r="F54" s="156"/>
      <c r="G54" s="157"/>
      <c r="H54" s="158"/>
      <c r="I54" s="159"/>
      <c r="J54" s="276"/>
      <c r="K54" s="277"/>
      <c r="L54" s="170"/>
      <c r="M54" s="171"/>
      <c r="N54" s="172"/>
      <c r="O54" s="173"/>
      <c r="P54" s="174"/>
      <c r="R54" s="137" t="str">
        <f t="shared" si="15"/>
        <v/>
      </c>
      <c r="AA54" s="50" t="str">
        <f t="shared" si="5"/>
        <v/>
      </c>
      <c r="AB54" s="50" t="str">
        <f t="shared" si="10"/>
        <v/>
      </c>
      <c r="AC54" s="50" t="str">
        <f t="shared" si="11"/>
        <v/>
      </c>
      <c r="AD54" s="50" t="str">
        <f t="shared" si="12"/>
        <v/>
      </c>
      <c r="AE54" s="50" t="str">
        <f t="shared" si="13"/>
        <v/>
      </c>
    </row>
    <row r="55" spans="1:31" ht="20.100000000000001" customHeight="1" x14ac:dyDescent="0.2">
      <c r="A55" s="184" t="str">
        <f t="shared" si="16"/>
        <v/>
      </c>
      <c r="B55" s="185"/>
      <c r="C55" s="186"/>
      <c r="D55" s="180" t="str">
        <f t="shared" si="14"/>
        <v/>
      </c>
      <c r="E55" s="185"/>
      <c r="F55" s="156"/>
      <c r="G55" s="157"/>
      <c r="H55" s="158"/>
      <c r="I55" s="159"/>
      <c r="J55" s="276"/>
      <c r="K55" s="277"/>
      <c r="L55" s="170"/>
      <c r="M55" s="171"/>
      <c r="N55" s="172"/>
      <c r="O55" s="173"/>
      <c r="P55" s="174"/>
      <c r="R55" s="137" t="str">
        <f t="shared" si="15"/>
        <v/>
      </c>
      <c r="AA55" s="50" t="str">
        <f t="shared" si="5"/>
        <v/>
      </c>
      <c r="AB55" s="50" t="str">
        <f t="shared" si="10"/>
        <v/>
      </c>
      <c r="AC55" s="50" t="str">
        <f t="shared" si="11"/>
        <v/>
      </c>
      <c r="AD55" s="50" t="str">
        <f t="shared" si="12"/>
        <v/>
      </c>
      <c r="AE55" s="50" t="str">
        <f t="shared" si="13"/>
        <v/>
      </c>
    </row>
    <row r="56" spans="1:31" ht="20.100000000000001" customHeight="1" x14ac:dyDescent="0.2">
      <c r="A56" s="184" t="str">
        <f t="shared" si="16"/>
        <v/>
      </c>
      <c r="B56" s="185"/>
      <c r="C56" s="186"/>
      <c r="D56" s="180" t="str">
        <f t="shared" si="14"/>
        <v/>
      </c>
      <c r="E56" s="185"/>
      <c r="F56" s="156"/>
      <c r="G56" s="157"/>
      <c r="H56" s="158"/>
      <c r="I56" s="159"/>
      <c r="J56" s="276"/>
      <c r="K56" s="277"/>
      <c r="L56" s="170"/>
      <c r="M56" s="171"/>
      <c r="N56" s="172"/>
      <c r="O56" s="173"/>
      <c r="P56" s="174"/>
      <c r="R56" s="137" t="str">
        <f t="shared" si="15"/>
        <v/>
      </c>
      <c r="AA56" s="50" t="str">
        <f t="shared" si="5"/>
        <v/>
      </c>
      <c r="AB56" s="50" t="str">
        <f t="shared" si="10"/>
        <v/>
      </c>
      <c r="AC56" s="50" t="str">
        <f t="shared" si="11"/>
        <v/>
      </c>
      <c r="AD56" s="50" t="str">
        <f t="shared" si="12"/>
        <v/>
      </c>
      <c r="AE56" s="50" t="str">
        <f t="shared" si="13"/>
        <v/>
      </c>
    </row>
    <row r="57" spans="1:31" ht="20.100000000000001" customHeight="1" x14ac:dyDescent="0.2">
      <c r="A57" s="184" t="str">
        <f t="shared" si="16"/>
        <v/>
      </c>
      <c r="B57" s="185"/>
      <c r="C57" s="186"/>
      <c r="D57" s="180" t="str">
        <f t="shared" si="14"/>
        <v/>
      </c>
      <c r="E57" s="185"/>
      <c r="F57" s="156"/>
      <c r="G57" s="157"/>
      <c r="H57" s="158"/>
      <c r="I57" s="159"/>
      <c r="J57" s="276"/>
      <c r="K57" s="277"/>
      <c r="L57" s="170"/>
      <c r="M57" s="171"/>
      <c r="N57" s="172"/>
      <c r="O57" s="173"/>
      <c r="P57" s="174"/>
      <c r="R57" s="137" t="str">
        <f t="shared" si="15"/>
        <v/>
      </c>
      <c r="AA57" s="50" t="str">
        <f t="shared" si="5"/>
        <v/>
      </c>
      <c r="AB57" s="50" t="str">
        <f t="shared" si="10"/>
        <v/>
      </c>
      <c r="AC57" s="50" t="str">
        <f t="shared" si="11"/>
        <v/>
      </c>
      <c r="AD57" s="50" t="str">
        <f t="shared" si="12"/>
        <v/>
      </c>
      <c r="AE57" s="50" t="str">
        <f t="shared" si="13"/>
        <v/>
      </c>
    </row>
    <row r="58" spans="1:31" ht="20.100000000000001" customHeight="1" x14ac:dyDescent="0.2">
      <c r="A58" s="184" t="str">
        <f t="shared" si="16"/>
        <v/>
      </c>
      <c r="B58" s="185"/>
      <c r="C58" s="186"/>
      <c r="D58" s="180" t="str">
        <f t="shared" si="14"/>
        <v/>
      </c>
      <c r="E58" s="185"/>
      <c r="F58" s="156"/>
      <c r="G58" s="157"/>
      <c r="H58" s="158"/>
      <c r="I58" s="159"/>
      <c r="J58" s="276"/>
      <c r="K58" s="277"/>
      <c r="L58" s="170"/>
      <c r="M58" s="171"/>
      <c r="N58" s="172"/>
      <c r="O58" s="173"/>
      <c r="P58" s="174"/>
      <c r="R58" s="137" t="str">
        <f t="shared" si="15"/>
        <v/>
      </c>
      <c r="AA58" s="50" t="str">
        <f t="shared" si="5"/>
        <v/>
      </c>
      <c r="AB58" s="50" t="str">
        <f t="shared" si="10"/>
        <v/>
      </c>
      <c r="AC58" s="50" t="str">
        <f t="shared" si="11"/>
        <v/>
      </c>
      <c r="AD58" s="50" t="str">
        <f t="shared" si="12"/>
        <v/>
      </c>
      <c r="AE58" s="50" t="str">
        <f t="shared" si="13"/>
        <v/>
      </c>
    </row>
    <row r="59" spans="1:31" ht="20.100000000000001" customHeight="1" x14ac:dyDescent="0.2">
      <c r="A59" s="184" t="str">
        <f t="shared" si="16"/>
        <v/>
      </c>
      <c r="B59" s="185"/>
      <c r="C59" s="186"/>
      <c r="D59" s="180" t="str">
        <f t="shared" si="14"/>
        <v/>
      </c>
      <c r="E59" s="185"/>
      <c r="F59" s="156"/>
      <c r="G59" s="157"/>
      <c r="H59" s="158"/>
      <c r="I59" s="159"/>
      <c r="J59" s="276"/>
      <c r="K59" s="277"/>
      <c r="L59" s="170"/>
      <c r="M59" s="171"/>
      <c r="N59" s="172"/>
      <c r="O59" s="173"/>
      <c r="P59" s="174"/>
      <c r="R59" s="137" t="str">
        <f t="shared" si="15"/>
        <v/>
      </c>
      <c r="AA59" s="50" t="str">
        <f t="shared" si="5"/>
        <v/>
      </c>
      <c r="AB59" s="50" t="str">
        <f t="shared" si="10"/>
        <v/>
      </c>
      <c r="AC59" s="50" t="str">
        <f t="shared" si="11"/>
        <v/>
      </c>
      <c r="AD59" s="50" t="str">
        <f t="shared" si="12"/>
        <v/>
      </c>
      <c r="AE59" s="50" t="str">
        <f t="shared" si="13"/>
        <v/>
      </c>
    </row>
    <row r="60" spans="1:31" ht="20.100000000000001" customHeight="1" x14ac:dyDescent="0.2">
      <c r="A60" s="184" t="str">
        <f t="shared" si="16"/>
        <v/>
      </c>
      <c r="B60" s="185"/>
      <c r="C60" s="186"/>
      <c r="D60" s="180" t="str">
        <f t="shared" si="14"/>
        <v/>
      </c>
      <c r="E60" s="185"/>
      <c r="F60" s="156"/>
      <c r="G60" s="157"/>
      <c r="H60" s="158"/>
      <c r="I60" s="159"/>
      <c r="J60" s="276"/>
      <c r="K60" s="277"/>
      <c r="L60" s="170"/>
      <c r="M60" s="171"/>
      <c r="N60" s="172"/>
      <c r="O60" s="173"/>
      <c r="P60" s="174"/>
      <c r="R60" s="137" t="str">
        <f t="shared" si="15"/>
        <v/>
      </c>
      <c r="AA60" s="50" t="str">
        <f t="shared" si="5"/>
        <v/>
      </c>
      <c r="AB60" s="50" t="str">
        <f t="shared" si="10"/>
        <v/>
      </c>
      <c r="AC60" s="50" t="str">
        <f t="shared" si="11"/>
        <v/>
      </c>
      <c r="AD60" s="50" t="str">
        <f t="shared" si="12"/>
        <v/>
      </c>
      <c r="AE60" s="50" t="str">
        <f t="shared" si="13"/>
        <v/>
      </c>
    </row>
    <row r="61" spans="1:31" ht="20.100000000000001" customHeight="1" x14ac:dyDescent="0.2">
      <c r="A61" s="184" t="str">
        <f t="shared" si="16"/>
        <v/>
      </c>
      <c r="B61" s="185"/>
      <c r="C61" s="186"/>
      <c r="D61" s="180" t="str">
        <f t="shared" si="14"/>
        <v/>
      </c>
      <c r="E61" s="185"/>
      <c r="F61" s="156"/>
      <c r="G61" s="157"/>
      <c r="H61" s="158"/>
      <c r="I61" s="159"/>
      <c r="J61" s="276"/>
      <c r="K61" s="277"/>
      <c r="L61" s="170"/>
      <c r="M61" s="171"/>
      <c r="N61" s="172"/>
      <c r="O61" s="173"/>
      <c r="P61" s="174"/>
      <c r="R61" s="137" t="str">
        <f t="shared" si="15"/>
        <v/>
      </c>
      <c r="AA61" s="50" t="str">
        <f t="shared" si="5"/>
        <v/>
      </c>
      <c r="AB61" s="50" t="str">
        <f t="shared" si="10"/>
        <v/>
      </c>
      <c r="AC61" s="50" t="str">
        <f t="shared" si="11"/>
        <v/>
      </c>
      <c r="AD61" s="50" t="str">
        <f t="shared" si="12"/>
        <v/>
      </c>
      <c r="AE61" s="50" t="str">
        <f t="shared" si="13"/>
        <v/>
      </c>
    </row>
    <row r="62" spans="1:31" ht="20.100000000000001" customHeight="1" x14ac:dyDescent="0.2">
      <c r="A62" s="184" t="str">
        <f t="shared" si="16"/>
        <v/>
      </c>
      <c r="B62" s="185"/>
      <c r="C62" s="186"/>
      <c r="D62" s="180" t="str">
        <f t="shared" si="14"/>
        <v/>
      </c>
      <c r="E62" s="185"/>
      <c r="F62" s="156"/>
      <c r="G62" s="157"/>
      <c r="H62" s="158"/>
      <c r="I62" s="159"/>
      <c r="J62" s="276"/>
      <c r="K62" s="277"/>
      <c r="L62" s="170"/>
      <c r="M62" s="171"/>
      <c r="N62" s="172"/>
      <c r="O62" s="173"/>
      <c r="P62" s="174"/>
      <c r="R62" s="137" t="str">
        <f t="shared" si="15"/>
        <v/>
      </c>
      <c r="AA62" s="50" t="str">
        <f t="shared" si="5"/>
        <v/>
      </c>
      <c r="AB62" s="50" t="str">
        <f t="shared" si="10"/>
        <v/>
      </c>
      <c r="AC62" s="50" t="str">
        <f t="shared" si="11"/>
        <v/>
      </c>
      <c r="AD62" s="50" t="str">
        <f t="shared" si="12"/>
        <v/>
      </c>
      <c r="AE62" s="50" t="str">
        <f t="shared" si="13"/>
        <v/>
      </c>
    </row>
    <row r="63" spans="1:31" ht="20.100000000000001" customHeight="1" x14ac:dyDescent="0.2">
      <c r="A63" s="184" t="str">
        <f t="shared" si="16"/>
        <v/>
      </c>
      <c r="B63" s="185"/>
      <c r="C63" s="186"/>
      <c r="D63" s="180" t="str">
        <f t="shared" si="14"/>
        <v/>
      </c>
      <c r="E63" s="185"/>
      <c r="F63" s="156"/>
      <c r="G63" s="157"/>
      <c r="H63" s="158"/>
      <c r="I63" s="159"/>
      <c r="J63" s="276"/>
      <c r="K63" s="277"/>
      <c r="L63" s="170"/>
      <c r="M63" s="171"/>
      <c r="N63" s="172"/>
      <c r="O63" s="173"/>
      <c r="P63" s="174"/>
      <c r="R63" s="137" t="str">
        <f t="shared" si="15"/>
        <v/>
      </c>
      <c r="AA63" s="50" t="str">
        <f t="shared" si="5"/>
        <v/>
      </c>
      <c r="AB63" s="50" t="str">
        <f t="shared" si="10"/>
        <v/>
      </c>
      <c r="AC63" s="50" t="str">
        <f t="shared" si="11"/>
        <v/>
      </c>
      <c r="AD63" s="50" t="str">
        <f t="shared" si="12"/>
        <v/>
      </c>
      <c r="AE63" s="50" t="str">
        <f t="shared" si="13"/>
        <v/>
      </c>
    </row>
    <row r="64" spans="1:31" ht="20.100000000000001" customHeight="1" x14ac:dyDescent="0.2">
      <c r="A64" s="184" t="str">
        <f t="shared" si="16"/>
        <v/>
      </c>
      <c r="B64" s="185"/>
      <c r="C64" s="186"/>
      <c r="D64" s="180" t="str">
        <f t="shared" si="14"/>
        <v/>
      </c>
      <c r="E64" s="185"/>
      <c r="F64" s="156"/>
      <c r="G64" s="157"/>
      <c r="H64" s="158"/>
      <c r="I64" s="159"/>
      <c r="J64" s="276"/>
      <c r="K64" s="277"/>
      <c r="L64" s="170"/>
      <c r="M64" s="171"/>
      <c r="N64" s="172"/>
      <c r="O64" s="173"/>
      <c r="P64" s="174"/>
      <c r="R64" s="137" t="str">
        <f t="shared" si="15"/>
        <v/>
      </c>
      <c r="AA64" s="50" t="str">
        <f t="shared" si="5"/>
        <v/>
      </c>
      <c r="AB64" s="50" t="str">
        <f t="shared" si="10"/>
        <v/>
      </c>
      <c r="AC64" s="50" t="str">
        <f t="shared" si="11"/>
        <v/>
      </c>
      <c r="AD64" s="50" t="str">
        <f t="shared" si="12"/>
        <v/>
      </c>
      <c r="AE64" s="50" t="str">
        <f t="shared" si="13"/>
        <v/>
      </c>
    </row>
    <row r="65" spans="1:31" ht="20.100000000000001" customHeight="1" x14ac:dyDescent="0.2">
      <c r="A65" s="184" t="str">
        <f t="shared" si="16"/>
        <v/>
      </c>
      <c r="B65" s="185"/>
      <c r="C65" s="186"/>
      <c r="D65" s="180" t="str">
        <f t="shared" si="14"/>
        <v/>
      </c>
      <c r="E65" s="185"/>
      <c r="F65" s="156"/>
      <c r="G65" s="157"/>
      <c r="H65" s="158"/>
      <c r="I65" s="159"/>
      <c r="J65" s="276"/>
      <c r="K65" s="277"/>
      <c r="L65" s="170"/>
      <c r="M65" s="171"/>
      <c r="N65" s="172"/>
      <c r="O65" s="173"/>
      <c r="P65" s="174"/>
      <c r="R65" s="137" t="str">
        <f t="shared" si="15"/>
        <v/>
      </c>
      <c r="AA65" s="50" t="str">
        <f t="shared" si="5"/>
        <v/>
      </c>
      <c r="AB65" s="50" t="str">
        <f t="shared" si="10"/>
        <v/>
      </c>
      <c r="AC65" s="50" t="str">
        <f t="shared" si="11"/>
        <v/>
      </c>
      <c r="AD65" s="50" t="str">
        <f t="shared" si="12"/>
        <v/>
      </c>
      <c r="AE65" s="50" t="str">
        <f t="shared" si="13"/>
        <v/>
      </c>
    </row>
    <row r="66" spans="1:31" ht="20.100000000000001" customHeight="1" x14ac:dyDescent="0.2">
      <c r="A66" s="184" t="str">
        <f t="shared" si="16"/>
        <v/>
      </c>
      <c r="B66" s="185"/>
      <c r="C66" s="186"/>
      <c r="D66" s="180" t="str">
        <f t="shared" si="14"/>
        <v/>
      </c>
      <c r="E66" s="185"/>
      <c r="F66" s="156"/>
      <c r="G66" s="157"/>
      <c r="H66" s="158"/>
      <c r="I66" s="159"/>
      <c r="J66" s="276"/>
      <c r="K66" s="277"/>
      <c r="L66" s="170"/>
      <c r="M66" s="171"/>
      <c r="N66" s="172"/>
      <c r="O66" s="173"/>
      <c r="P66" s="174"/>
      <c r="R66" s="137" t="str">
        <f t="shared" si="15"/>
        <v/>
      </c>
      <c r="AA66" s="50" t="str">
        <f t="shared" si="5"/>
        <v/>
      </c>
      <c r="AB66" s="50" t="str">
        <f t="shared" si="10"/>
        <v/>
      </c>
      <c r="AC66" s="50" t="str">
        <f t="shared" si="11"/>
        <v/>
      </c>
      <c r="AD66" s="50" t="str">
        <f t="shared" si="12"/>
        <v/>
      </c>
      <c r="AE66" s="50" t="str">
        <f t="shared" si="13"/>
        <v/>
      </c>
    </row>
    <row r="67" spans="1:31" ht="20.100000000000001" customHeight="1" x14ac:dyDescent="0.2">
      <c r="A67" s="184" t="str">
        <f t="shared" si="16"/>
        <v/>
      </c>
      <c r="B67" s="185"/>
      <c r="C67" s="186"/>
      <c r="D67" s="180" t="str">
        <f t="shared" si="14"/>
        <v/>
      </c>
      <c r="E67" s="185"/>
      <c r="F67" s="156"/>
      <c r="G67" s="157"/>
      <c r="H67" s="158"/>
      <c r="I67" s="159"/>
      <c r="J67" s="276"/>
      <c r="K67" s="277"/>
      <c r="L67" s="170"/>
      <c r="M67" s="171"/>
      <c r="N67" s="172"/>
      <c r="O67" s="173"/>
      <c r="P67" s="174"/>
      <c r="R67" s="137" t="str">
        <f t="shared" si="15"/>
        <v/>
      </c>
      <c r="AA67" s="50" t="str">
        <f t="shared" si="5"/>
        <v/>
      </c>
      <c r="AB67" s="50" t="str">
        <f t="shared" si="10"/>
        <v/>
      </c>
      <c r="AC67" s="50" t="str">
        <f t="shared" si="11"/>
        <v/>
      </c>
      <c r="AD67" s="50" t="str">
        <f t="shared" si="12"/>
        <v/>
      </c>
      <c r="AE67" s="50" t="str">
        <f t="shared" si="13"/>
        <v/>
      </c>
    </row>
    <row r="68" spans="1:31" ht="20.100000000000001" customHeight="1" x14ac:dyDescent="0.2">
      <c r="A68" s="184" t="str">
        <f t="shared" si="16"/>
        <v/>
      </c>
      <c r="B68" s="185"/>
      <c r="C68" s="186"/>
      <c r="D68" s="180" t="str">
        <f t="shared" si="14"/>
        <v/>
      </c>
      <c r="E68" s="185"/>
      <c r="F68" s="156"/>
      <c r="G68" s="157"/>
      <c r="H68" s="158"/>
      <c r="I68" s="159"/>
      <c r="J68" s="276"/>
      <c r="K68" s="277"/>
      <c r="L68" s="170"/>
      <c r="M68" s="171"/>
      <c r="N68" s="172"/>
      <c r="O68" s="173"/>
      <c r="P68" s="174"/>
      <c r="R68" s="137" t="str">
        <f t="shared" si="15"/>
        <v/>
      </c>
      <c r="AA68" s="50" t="str">
        <f t="shared" si="5"/>
        <v/>
      </c>
      <c r="AB68" s="50" t="str">
        <f t="shared" si="10"/>
        <v/>
      </c>
      <c r="AC68" s="50" t="str">
        <f t="shared" si="11"/>
        <v/>
      </c>
      <c r="AD68" s="50" t="str">
        <f t="shared" si="12"/>
        <v/>
      </c>
      <c r="AE68" s="50" t="str">
        <f t="shared" si="13"/>
        <v/>
      </c>
    </row>
    <row r="69" spans="1:31" ht="20.100000000000001" customHeight="1" x14ac:dyDescent="0.2">
      <c r="A69" s="184" t="str">
        <f t="shared" si="16"/>
        <v/>
      </c>
      <c r="B69" s="185"/>
      <c r="C69" s="186"/>
      <c r="D69" s="180" t="str">
        <f t="shared" si="14"/>
        <v/>
      </c>
      <c r="E69" s="185"/>
      <c r="F69" s="156"/>
      <c r="G69" s="157"/>
      <c r="H69" s="158"/>
      <c r="I69" s="159"/>
      <c r="J69" s="276"/>
      <c r="K69" s="277"/>
      <c r="L69" s="170"/>
      <c r="M69" s="171"/>
      <c r="N69" s="172"/>
      <c r="O69" s="173"/>
      <c r="P69" s="174"/>
      <c r="R69" s="137" t="str">
        <f t="shared" si="15"/>
        <v/>
      </c>
      <c r="AA69" s="50" t="str">
        <f t="shared" si="5"/>
        <v/>
      </c>
      <c r="AB69" s="50" t="str">
        <f t="shared" si="10"/>
        <v/>
      </c>
      <c r="AC69" s="50" t="str">
        <f t="shared" si="11"/>
        <v/>
      </c>
      <c r="AD69" s="50" t="str">
        <f t="shared" si="12"/>
        <v/>
      </c>
      <c r="AE69" s="50" t="str">
        <f t="shared" si="13"/>
        <v/>
      </c>
    </row>
    <row r="70" spans="1:31" ht="20.100000000000001" customHeight="1" x14ac:dyDescent="0.2">
      <c r="A70" s="184" t="str">
        <f t="shared" si="16"/>
        <v/>
      </c>
      <c r="B70" s="185"/>
      <c r="C70" s="186"/>
      <c r="D70" s="180" t="str">
        <f t="shared" si="14"/>
        <v/>
      </c>
      <c r="E70" s="185"/>
      <c r="F70" s="156"/>
      <c r="G70" s="157"/>
      <c r="H70" s="158"/>
      <c r="I70" s="159"/>
      <c r="J70" s="276"/>
      <c r="K70" s="277"/>
      <c r="L70" s="170"/>
      <c r="M70" s="171"/>
      <c r="N70" s="172"/>
      <c r="O70" s="173"/>
      <c r="P70" s="174"/>
      <c r="R70" s="137" t="str">
        <f t="shared" si="15"/>
        <v/>
      </c>
      <c r="AA70" s="50" t="str">
        <f t="shared" si="5"/>
        <v/>
      </c>
      <c r="AB70" s="50" t="str">
        <f t="shared" si="10"/>
        <v/>
      </c>
      <c r="AC70" s="50" t="str">
        <f t="shared" si="11"/>
        <v/>
      </c>
      <c r="AD70" s="50" t="str">
        <f t="shared" si="12"/>
        <v/>
      </c>
      <c r="AE70" s="50" t="str">
        <f t="shared" si="13"/>
        <v/>
      </c>
    </row>
    <row r="71" spans="1:31" ht="20.100000000000001" customHeight="1" x14ac:dyDescent="0.2">
      <c r="A71" s="184" t="str">
        <f t="shared" si="16"/>
        <v/>
      </c>
      <c r="B71" s="185"/>
      <c r="C71" s="186"/>
      <c r="D71" s="180" t="str">
        <f t="shared" si="14"/>
        <v/>
      </c>
      <c r="E71" s="185"/>
      <c r="F71" s="156"/>
      <c r="G71" s="157"/>
      <c r="H71" s="158"/>
      <c r="I71" s="159"/>
      <c r="J71" s="276"/>
      <c r="K71" s="277"/>
      <c r="L71" s="170"/>
      <c r="M71" s="171"/>
      <c r="N71" s="172"/>
      <c r="O71" s="173"/>
      <c r="P71" s="174"/>
      <c r="R71" s="137" t="str">
        <f t="shared" si="15"/>
        <v/>
      </c>
      <c r="AA71" s="50" t="str">
        <f t="shared" si="5"/>
        <v/>
      </c>
      <c r="AB71" s="50" t="str">
        <f t="shared" si="10"/>
        <v/>
      </c>
      <c r="AC71" s="50" t="str">
        <f t="shared" si="11"/>
        <v/>
      </c>
      <c r="AD71" s="50" t="str">
        <f t="shared" si="12"/>
        <v/>
      </c>
      <c r="AE71" s="50" t="str">
        <f t="shared" si="13"/>
        <v/>
      </c>
    </row>
    <row r="72" spans="1:31" ht="20.100000000000001" customHeight="1" x14ac:dyDescent="0.2">
      <c r="A72" s="184" t="str">
        <f t="shared" si="16"/>
        <v/>
      </c>
      <c r="B72" s="185"/>
      <c r="C72" s="186"/>
      <c r="D72" s="180" t="str">
        <f t="shared" si="14"/>
        <v/>
      </c>
      <c r="E72" s="185"/>
      <c r="F72" s="156"/>
      <c r="G72" s="157"/>
      <c r="H72" s="158"/>
      <c r="I72" s="159"/>
      <c r="J72" s="276"/>
      <c r="K72" s="277"/>
      <c r="L72" s="170"/>
      <c r="M72" s="171"/>
      <c r="N72" s="172"/>
      <c r="O72" s="173"/>
      <c r="P72" s="174"/>
      <c r="R72" s="137" t="str">
        <f t="shared" si="15"/>
        <v/>
      </c>
      <c r="AA72" s="50" t="str">
        <f t="shared" si="5"/>
        <v/>
      </c>
      <c r="AB72" s="50" t="str">
        <f t="shared" si="10"/>
        <v/>
      </c>
      <c r="AC72" s="50" t="str">
        <f t="shared" si="11"/>
        <v/>
      </c>
      <c r="AD72" s="50" t="str">
        <f t="shared" si="12"/>
        <v/>
      </c>
      <c r="AE72" s="50" t="str">
        <f t="shared" si="13"/>
        <v/>
      </c>
    </row>
    <row r="73" spans="1:31" ht="20.100000000000001" customHeight="1" x14ac:dyDescent="0.2">
      <c r="A73" s="184" t="str">
        <f t="shared" si="16"/>
        <v/>
      </c>
      <c r="B73" s="185"/>
      <c r="C73" s="186"/>
      <c r="D73" s="180" t="str">
        <f t="shared" si="14"/>
        <v/>
      </c>
      <c r="E73" s="185"/>
      <c r="F73" s="156"/>
      <c r="G73" s="157"/>
      <c r="H73" s="158"/>
      <c r="I73" s="159"/>
      <c r="J73" s="276"/>
      <c r="K73" s="277"/>
      <c r="L73" s="170"/>
      <c r="M73" s="171"/>
      <c r="N73" s="172"/>
      <c r="O73" s="173"/>
      <c r="P73" s="174"/>
      <c r="R73" s="137" t="str">
        <f t="shared" si="15"/>
        <v/>
      </c>
      <c r="AA73" s="50" t="str">
        <f t="shared" si="5"/>
        <v/>
      </c>
      <c r="AB73" s="50" t="str">
        <f t="shared" si="10"/>
        <v/>
      </c>
      <c r="AC73" s="50" t="str">
        <f t="shared" si="11"/>
        <v/>
      </c>
      <c r="AD73" s="50" t="str">
        <f t="shared" si="12"/>
        <v/>
      </c>
      <c r="AE73" s="50" t="str">
        <f t="shared" si="13"/>
        <v/>
      </c>
    </row>
    <row r="74" spans="1:31" ht="20.100000000000001" customHeight="1" x14ac:dyDescent="0.2">
      <c r="A74" s="184" t="str">
        <f t="shared" si="16"/>
        <v/>
      </c>
      <c r="B74" s="185"/>
      <c r="C74" s="186"/>
      <c r="D74" s="180" t="str">
        <f t="shared" si="14"/>
        <v/>
      </c>
      <c r="E74" s="185"/>
      <c r="F74" s="156"/>
      <c r="G74" s="157"/>
      <c r="H74" s="158"/>
      <c r="I74" s="159"/>
      <c r="J74" s="276"/>
      <c r="K74" s="277"/>
      <c r="L74" s="170"/>
      <c r="M74" s="171"/>
      <c r="N74" s="172"/>
      <c r="O74" s="173"/>
      <c r="P74" s="174"/>
      <c r="R74" s="137" t="str">
        <f t="shared" si="15"/>
        <v/>
      </c>
      <c r="AA74" s="50" t="str">
        <f t="shared" si="5"/>
        <v/>
      </c>
      <c r="AB74" s="50" t="str">
        <f t="shared" si="10"/>
        <v/>
      </c>
      <c r="AC74" s="50" t="str">
        <f t="shared" si="11"/>
        <v/>
      </c>
      <c r="AD74" s="50" t="str">
        <f t="shared" si="12"/>
        <v/>
      </c>
      <c r="AE74" s="50" t="str">
        <f t="shared" si="13"/>
        <v/>
      </c>
    </row>
    <row r="75" spans="1:31" ht="20.100000000000001" customHeight="1" x14ac:dyDescent="0.2">
      <c r="A75" s="184" t="str">
        <f t="shared" si="16"/>
        <v/>
      </c>
      <c r="B75" s="185"/>
      <c r="C75" s="186"/>
      <c r="D75" s="180" t="str">
        <f t="shared" si="14"/>
        <v/>
      </c>
      <c r="E75" s="185"/>
      <c r="F75" s="156"/>
      <c r="G75" s="157"/>
      <c r="H75" s="158"/>
      <c r="I75" s="159"/>
      <c r="J75" s="276"/>
      <c r="K75" s="277"/>
      <c r="L75" s="170"/>
      <c r="M75" s="171"/>
      <c r="N75" s="172"/>
      <c r="O75" s="173"/>
      <c r="P75" s="174"/>
      <c r="R75" s="137" t="str">
        <f t="shared" si="15"/>
        <v/>
      </c>
      <c r="AA75" s="50" t="str">
        <f t="shared" si="5"/>
        <v/>
      </c>
      <c r="AB75" s="50" t="str">
        <f t="shared" si="10"/>
        <v/>
      </c>
      <c r="AC75" s="50" t="str">
        <f t="shared" si="11"/>
        <v/>
      </c>
      <c r="AD75" s="50" t="str">
        <f t="shared" si="12"/>
        <v/>
      </c>
      <c r="AE75" s="50" t="str">
        <f t="shared" si="13"/>
        <v/>
      </c>
    </row>
    <row r="76" spans="1:31" ht="20.100000000000001" customHeight="1" x14ac:dyDescent="0.2">
      <c r="A76" s="184" t="str">
        <f t="shared" si="16"/>
        <v/>
      </c>
      <c r="B76" s="185"/>
      <c r="C76" s="186"/>
      <c r="D76" s="180" t="str">
        <f t="shared" si="14"/>
        <v/>
      </c>
      <c r="E76" s="185"/>
      <c r="F76" s="156"/>
      <c r="G76" s="157"/>
      <c r="H76" s="158"/>
      <c r="I76" s="159"/>
      <c r="J76" s="276"/>
      <c r="K76" s="277"/>
      <c r="L76" s="170"/>
      <c r="M76" s="171"/>
      <c r="N76" s="172"/>
      <c r="O76" s="173"/>
      <c r="P76" s="174"/>
      <c r="R76" s="137" t="str">
        <f t="shared" si="15"/>
        <v/>
      </c>
      <c r="AA76" s="50" t="str">
        <f t="shared" si="5"/>
        <v/>
      </c>
      <c r="AB76" s="50" t="str">
        <f t="shared" si="10"/>
        <v/>
      </c>
      <c r="AC76" s="50" t="str">
        <f t="shared" si="11"/>
        <v/>
      </c>
      <c r="AD76" s="50" t="str">
        <f t="shared" si="12"/>
        <v/>
      </c>
      <c r="AE76" s="50" t="str">
        <f t="shared" si="13"/>
        <v/>
      </c>
    </row>
    <row r="77" spans="1:31" ht="20.100000000000001" customHeight="1" x14ac:dyDescent="0.2">
      <c r="A77" s="184" t="str">
        <f t="shared" si="16"/>
        <v/>
      </c>
      <c r="B77" s="185"/>
      <c r="C77" s="186"/>
      <c r="D77" s="180" t="str">
        <f t="shared" si="14"/>
        <v/>
      </c>
      <c r="E77" s="185"/>
      <c r="F77" s="156"/>
      <c r="G77" s="157"/>
      <c r="H77" s="158"/>
      <c r="I77" s="159"/>
      <c r="J77" s="276"/>
      <c r="K77" s="277"/>
      <c r="L77" s="170"/>
      <c r="M77" s="171"/>
      <c r="N77" s="172"/>
      <c r="O77" s="173"/>
      <c r="P77" s="174"/>
      <c r="R77" s="137" t="str">
        <f t="shared" si="15"/>
        <v/>
      </c>
      <c r="AA77" s="50" t="str">
        <f t="shared" si="5"/>
        <v/>
      </c>
      <c r="AB77" s="50" t="str">
        <f t="shared" si="10"/>
        <v/>
      </c>
      <c r="AC77" s="50" t="str">
        <f t="shared" si="11"/>
        <v/>
      </c>
      <c r="AD77" s="50" t="str">
        <f t="shared" si="12"/>
        <v/>
      </c>
      <c r="AE77" s="50" t="str">
        <f t="shared" si="13"/>
        <v/>
      </c>
    </row>
    <row r="78" spans="1:31" ht="20.100000000000001" customHeight="1" x14ac:dyDescent="0.2">
      <c r="A78" s="184" t="str">
        <f t="shared" si="16"/>
        <v/>
      </c>
      <c r="B78" s="185"/>
      <c r="C78" s="186"/>
      <c r="D78" s="180" t="str">
        <f t="shared" si="14"/>
        <v/>
      </c>
      <c r="E78" s="185"/>
      <c r="F78" s="156"/>
      <c r="G78" s="157"/>
      <c r="H78" s="158"/>
      <c r="I78" s="159"/>
      <c r="J78" s="276"/>
      <c r="K78" s="277"/>
      <c r="L78" s="170"/>
      <c r="M78" s="171"/>
      <c r="N78" s="172"/>
      <c r="O78" s="173"/>
      <c r="P78" s="174"/>
      <c r="R78" s="137" t="str">
        <f t="shared" si="15"/>
        <v/>
      </c>
      <c r="AA78" s="50" t="str">
        <f t="shared" si="5"/>
        <v/>
      </c>
      <c r="AB78" s="50" t="str">
        <f t="shared" si="10"/>
        <v/>
      </c>
      <c r="AC78" s="50" t="str">
        <f t="shared" si="11"/>
        <v/>
      </c>
      <c r="AD78" s="50" t="str">
        <f t="shared" si="12"/>
        <v/>
      </c>
      <c r="AE78" s="50" t="str">
        <f t="shared" si="13"/>
        <v/>
      </c>
    </row>
    <row r="79" spans="1:31" ht="20.100000000000001" customHeight="1" x14ac:dyDescent="0.2">
      <c r="A79" s="184" t="str">
        <f t="shared" si="16"/>
        <v/>
      </c>
      <c r="B79" s="185"/>
      <c r="C79" s="186"/>
      <c r="D79" s="180" t="str">
        <f t="shared" si="14"/>
        <v/>
      </c>
      <c r="E79" s="185"/>
      <c r="F79" s="156"/>
      <c r="G79" s="157"/>
      <c r="H79" s="158"/>
      <c r="I79" s="159"/>
      <c r="J79" s="276"/>
      <c r="K79" s="277"/>
      <c r="L79" s="170"/>
      <c r="M79" s="171"/>
      <c r="N79" s="172"/>
      <c r="O79" s="173"/>
      <c r="P79" s="174"/>
      <c r="R79" s="137" t="str">
        <f t="shared" si="15"/>
        <v/>
      </c>
      <c r="AA79" s="50" t="str">
        <f t="shared" si="5"/>
        <v/>
      </c>
      <c r="AB79" s="50" t="str">
        <f t="shared" si="10"/>
        <v/>
      </c>
      <c r="AC79" s="50" t="str">
        <f t="shared" si="11"/>
        <v/>
      </c>
      <c r="AD79" s="50" t="str">
        <f t="shared" si="12"/>
        <v/>
      </c>
      <c r="AE79" s="50" t="str">
        <f t="shared" si="13"/>
        <v/>
      </c>
    </row>
    <row r="80" spans="1:31" ht="20.100000000000001" customHeight="1" x14ac:dyDescent="0.2">
      <c r="A80" s="184" t="str">
        <f t="shared" si="16"/>
        <v/>
      </c>
      <c r="B80" s="185"/>
      <c r="C80" s="186"/>
      <c r="D80" s="180" t="str">
        <f t="shared" ref="D80:D111" si="17">IF(C80="","",ROUNDDOWN((($BA$1-C80)/365.25),0))</f>
        <v/>
      </c>
      <c r="E80" s="185"/>
      <c r="F80" s="156"/>
      <c r="G80" s="157"/>
      <c r="H80" s="158"/>
      <c r="I80" s="159"/>
      <c r="J80" s="276"/>
      <c r="K80" s="277"/>
      <c r="L80" s="170"/>
      <c r="M80" s="171"/>
      <c r="N80" s="172"/>
      <c r="O80" s="173"/>
      <c r="P80" s="174"/>
      <c r="R80" s="137" t="str">
        <f t="shared" ref="R80:R111" si="18">IF(B80="","",$C$7)</f>
        <v/>
      </c>
      <c r="AA80" s="50" t="str">
        <f t="shared" si="5"/>
        <v/>
      </c>
      <c r="AB80" s="50" t="str">
        <f t="shared" si="10"/>
        <v/>
      </c>
      <c r="AC80" s="50" t="str">
        <f t="shared" si="11"/>
        <v/>
      </c>
      <c r="AD80" s="50" t="str">
        <f t="shared" si="12"/>
        <v/>
      </c>
      <c r="AE80" s="50" t="str">
        <f t="shared" si="13"/>
        <v/>
      </c>
    </row>
    <row r="81" spans="1:31" ht="20.100000000000001" customHeight="1" x14ac:dyDescent="0.2">
      <c r="A81" s="184" t="str">
        <f t="shared" ref="A81:A112" si="19">IF(B81="","",A80+1)</f>
        <v/>
      </c>
      <c r="B81" s="185"/>
      <c r="C81" s="186"/>
      <c r="D81" s="180" t="str">
        <f t="shared" si="17"/>
        <v/>
      </c>
      <c r="E81" s="185"/>
      <c r="F81" s="156"/>
      <c r="G81" s="157"/>
      <c r="H81" s="158"/>
      <c r="I81" s="159"/>
      <c r="J81" s="276"/>
      <c r="K81" s="277"/>
      <c r="L81" s="170"/>
      <c r="M81" s="171"/>
      <c r="N81" s="172"/>
      <c r="O81" s="173"/>
      <c r="P81" s="174"/>
      <c r="R81" s="137" t="str">
        <f t="shared" si="18"/>
        <v/>
      </c>
      <c r="AA81" s="50" t="str">
        <f t="shared" ref="AA81:AA144" si="20">IF(B81="","",1)</f>
        <v/>
      </c>
      <c r="AB81" s="50" t="str">
        <f t="shared" si="10"/>
        <v/>
      </c>
      <c r="AC81" s="50" t="str">
        <f t="shared" si="11"/>
        <v/>
      </c>
      <c r="AD81" s="50" t="str">
        <f t="shared" si="12"/>
        <v/>
      </c>
      <c r="AE81" s="50" t="str">
        <f t="shared" si="13"/>
        <v/>
      </c>
    </row>
    <row r="82" spans="1:31" ht="20.100000000000001" customHeight="1" x14ac:dyDescent="0.2">
      <c r="A82" s="184" t="str">
        <f t="shared" si="19"/>
        <v/>
      </c>
      <c r="B82" s="185"/>
      <c r="C82" s="186"/>
      <c r="D82" s="180" t="str">
        <f t="shared" si="17"/>
        <v/>
      </c>
      <c r="E82" s="185"/>
      <c r="F82" s="156"/>
      <c r="G82" s="157"/>
      <c r="H82" s="158"/>
      <c r="I82" s="159"/>
      <c r="J82" s="276"/>
      <c r="K82" s="277"/>
      <c r="L82" s="170"/>
      <c r="M82" s="171"/>
      <c r="N82" s="172"/>
      <c r="O82" s="173"/>
      <c r="P82" s="174"/>
      <c r="R82" s="137" t="str">
        <f t="shared" si="18"/>
        <v/>
      </c>
      <c r="AA82" s="50" t="str">
        <f t="shared" si="20"/>
        <v/>
      </c>
      <c r="AB82" s="50" t="str">
        <f t="shared" ref="AB82:AB145" si="21">IF(L82=$BA$25,$J82,"")</f>
        <v/>
      </c>
      <c r="AC82" s="50" t="str">
        <f t="shared" ref="AC82:AC145" si="22">IF(M82=$BA$25,$J82,"")</f>
        <v/>
      </c>
      <c r="AD82" s="50" t="str">
        <f t="shared" ref="AD82:AD145" si="23">IF(N82=$BA$25,$J82,"")</f>
        <v/>
      </c>
      <c r="AE82" s="50" t="str">
        <f t="shared" ref="AE82:AE145" si="24">IF(O82=$BA$25,$J82,"")</f>
        <v/>
      </c>
    </row>
    <row r="83" spans="1:31" ht="20.100000000000001" customHeight="1" x14ac:dyDescent="0.2">
      <c r="A83" s="184" t="str">
        <f t="shared" si="19"/>
        <v/>
      </c>
      <c r="B83" s="185"/>
      <c r="C83" s="186"/>
      <c r="D83" s="180" t="str">
        <f t="shared" si="17"/>
        <v/>
      </c>
      <c r="E83" s="185"/>
      <c r="F83" s="156"/>
      <c r="G83" s="157"/>
      <c r="H83" s="158"/>
      <c r="I83" s="159"/>
      <c r="J83" s="276"/>
      <c r="K83" s="277"/>
      <c r="L83" s="170"/>
      <c r="M83" s="171"/>
      <c r="N83" s="172"/>
      <c r="O83" s="173"/>
      <c r="P83" s="174"/>
      <c r="R83" s="137" t="str">
        <f t="shared" si="18"/>
        <v/>
      </c>
      <c r="AA83" s="50" t="str">
        <f t="shared" si="20"/>
        <v/>
      </c>
      <c r="AB83" s="50" t="str">
        <f t="shared" si="21"/>
        <v/>
      </c>
      <c r="AC83" s="50" t="str">
        <f t="shared" si="22"/>
        <v/>
      </c>
      <c r="AD83" s="50" t="str">
        <f t="shared" si="23"/>
        <v/>
      </c>
      <c r="AE83" s="50" t="str">
        <f t="shared" si="24"/>
        <v/>
      </c>
    </row>
    <row r="84" spans="1:31" ht="20.100000000000001" customHeight="1" x14ac:dyDescent="0.2">
      <c r="A84" s="184" t="str">
        <f t="shared" si="19"/>
        <v/>
      </c>
      <c r="B84" s="185"/>
      <c r="C84" s="186"/>
      <c r="D84" s="180" t="str">
        <f t="shared" si="17"/>
        <v/>
      </c>
      <c r="E84" s="185"/>
      <c r="F84" s="156"/>
      <c r="G84" s="157"/>
      <c r="H84" s="158"/>
      <c r="I84" s="159"/>
      <c r="J84" s="276"/>
      <c r="K84" s="277"/>
      <c r="L84" s="170"/>
      <c r="M84" s="171"/>
      <c r="N84" s="172"/>
      <c r="O84" s="173"/>
      <c r="P84" s="174"/>
      <c r="R84" s="137" t="str">
        <f t="shared" si="18"/>
        <v/>
      </c>
      <c r="AA84" s="50" t="str">
        <f t="shared" si="20"/>
        <v/>
      </c>
      <c r="AB84" s="50" t="str">
        <f t="shared" si="21"/>
        <v/>
      </c>
      <c r="AC84" s="50" t="str">
        <f t="shared" si="22"/>
        <v/>
      </c>
      <c r="AD84" s="50" t="str">
        <f t="shared" si="23"/>
        <v/>
      </c>
      <c r="AE84" s="50" t="str">
        <f t="shared" si="24"/>
        <v/>
      </c>
    </row>
    <row r="85" spans="1:31" ht="20.100000000000001" customHeight="1" x14ac:dyDescent="0.2">
      <c r="A85" s="184" t="str">
        <f t="shared" si="19"/>
        <v/>
      </c>
      <c r="B85" s="185"/>
      <c r="C85" s="186"/>
      <c r="D85" s="180" t="str">
        <f t="shared" si="17"/>
        <v/>
      </c>
      <c r="E85" s="185"/>
      <c r="F85" s="156"/>
      <c r="G85" s="157"/>
      <c r="H85" s="158"/>
      <c r="I85" s="159"/>
      <c r="J85" s="276"/>
      <c r="K85" s="277"/>
      <c r="L85" s="170"/>
      <c r="M85" s="171"/>
      <c r="N85" s="172"/>
      <c r="O85" s="173"/>
      <c r="P85" s="174"/>
      <c r="R85" s="137" t="str">
        <f t="shared" si="18"/>
        <v/>
      </c>
      <c r="AA85" s="50" t="str">
        <f t="shared" si="20"/>
        <v/>
      </c>
      <c r="AB85" s="50" t="str">
        <f t="shared" si="21"/>
        <v/>
      </c>
      <c r="AC85" s="50" t="str">
        <f t="shared" si="22"/>
        <v/>
      </c>
      <c r="AD85" s="50" t="str">
        <f t="shared" si="23"/>
        <v/>
      </c>
      <c r="AE85" s="50" t="str">
        <f t="shared" si="24"/>
        <v/>
      </c>
    </row>
    <row r="86" spans="1:31" ht="20.100000000000001" customHeight="1" x14ac:dyDescent="0.2">
      <c r="A86" s="184" t="str">
        <f t="shared" si="19"/>
        <v/>
      </c>
      <c r="B86" s="185"/>
      <c r="C86" s="186"/>
      <c r="D86" s="180" t="str">
        <f t="shared" si="17"/>
        <v/>
      </c>
      <c r="E86" s="185"/>
      <c r="F86" s="156"/>
      <c r="G86" s="157"/>
      <c r="H86" s="158"/>
      <c r="I86" s="159"/>
      <c r="J86" s="276"/>
      <c r="K86" s="277"/>
      <c r="L86" s="170"/>
      <c r="M86" s="171"/>
      <c r="N86" s="172"/>
      <c r="O86" s="173"/>
      <c r="P86" s="174"/>
      <c r="R86" s="137" t="str">
        <f t="shared" si="18"/>
        <v/>
      </c>
      <c r="AA86" s="50" t="str">
        <f t="shared" si="20"/>
        <v/>
      </c>
      <c r="AB86" s="50" t="str">
        <f t="shared" si="21"/>
        <v/>
      </c>
      <c r="AC86" s="50" t="str">
        <f t="shared" si="22"/>
        <v/>
      </c>
      <c r="AD86" s="50" t="str">
        <f t="shared" si="23"/>
        <v/>
      </c>
      <c r="AE86" s="50" t="str">
        <f t="shared" si="24"/>
        <v/>
      </c>
    </row>
    <row r="87" spans="1:31" ht="20.100000000000001" customHeight="1" x14ac:dyDescent="0.2">
      <c r="A87" s="184" t="str">
        <f t="shared" si="19"/>
        <v/>
      </c>
      <c r="B87" s="185"/>
      <c r="C87" s="186"/>
      <c r="D87" s="180" t="str">
        <f t="shared" si="17"/>
        <v/>
      </c>
      <c r="E87" s="185"/>
      <c r="F87" s="156"/>
      <c r="G87" s="157"/>
      <c r="H87" s="158"/>
      <c r="I87" s="159"/>
      <c r="J87" s="276"/>
      <c r="K87" s="277"/>
      <c r="L87" s="170"/>
      <c r="M87" s="171"/>
      <c r="N87" s="172"/>
      <c r="O87" s="173"/>
      <c r="P87" s="174"/>
      <c r="R87" s="137" t="str">
        <f t="shared" si="18"/>
        <v/>
      </c>
      <c r="AA87" s="50" t="str">
        <f t="shared" si="20"/>
        <v/>
      </c>
      <c r="AB87" s="50" t="str">
        <f t="shared" si="21"/>
        <v/>
      </c>
      <c r="AC87" s="50" t="str">
        <f t="shared" si="22"/>
        <v/>
      </c>
      <c r="AD87" s="50" t="str">
        <f t="shared" si="23"/>
        <v/>
      </c>
      <c r="AE87" s="50" t="str">
        <f t="shared" si="24"/>
        <v/>
      </c>
    </row>
    <row r="88" spans="1:31" ht="20.100000000000001" customHeight="1" x14ac:dyDescent="0.2">
      <c r="A88" s="184" t="str">
        <f t="shared" si="19"/>
        <v/>
      </c>
      <c r="B88" s="185"/>
      <c r="C88" s="186"/>
      <c r="D88" s="180" t="str">
        <f t="shared" si="17"/>
        <v/>
      </c>
      <c r="E88" s="185"/>
      <c r="F88" s="156"/>
      <c r="G88" s="157"/>
      <c r="H88" s="158"/>
      <c r="I88" s="159"/>
      <c r="J88" s="276"/>
      <c r="K88" s="277"/>
      <c r="L88" s="170"/>
      <c r="M88" s="171"/>
      <c r="N88" s="172"/>
      <c r="O88" s="173"/>
      <c r="P88" s="174"/>
      <c r="R88" s="137" t="str">
        <f t="shared" si="18"/>
        <v/>
      </c>
      <c r="AA88" s="50" t="str">
        <f t="shared" si="20"/>
        <v/>
      </c>
      <c r="AB88" s="50" t="str">
        <f t="shared" si="21"/>
        <v/>
      </c>
      <c r="AC88" s="50" t="str">
        <f t="shared" si="22"/>
        <v/>
      </c>
      <c r="AD88" s="50" t="str">
        <f t="shared" si="23"/>
        <v/>
      </c>
      <c r="AE88" s="50" t="str">
        <f t="shared" si="24"/>
        <v/>
      </c>
    </row>
    <row r="89" spans="1:31" ht="20.100000000000001" customHeight="1" x14ac:dyDescent="0.2">
      <c r="A89" s="184" t="str">
        <f t="shared" si="19"/>
        <v/>
      </c>
      <c r="B89" s="185"/>
      <c r="C89" s="186"/>
      <c r="D89" s="180" t="str">
        <f t="shared" si="17"/>
        <v/>
      </c>
      <c r="E89" s="185"/>
      <c r="F89" s="156"/>
      <c r="G89" s="157"/>
      <c r="H89" s="158"/>
      <c r="I89" s="159"/>
      <c r="J89" s="276"/>
      <c r="K89" s="277"/>
      <c r="L89" s="170"/>
      <c r="M89" s="171"/>
      <c r="N89" s="172"/>
      <c r="O89" s="173"/>
      <c r="P89" s="174"/>
      <c r="R89" s="137" t="str">
        <f t="shared" si="18"/>
        <v/>
      </c>
      <c r="AA89" s="50" t="str">
        <f t="shared" si="20"/>
        <v/>
      </c>
      <c r="AB89" s="50" t="str">
        <f t="shared" si="21"/>
        <v/>
      </c>
      <c r="AC89" s="50" t="str">
        <f t="shared" si="22"/>
        <v/>
      </c>
      <c r="AD89" s="50" t="str">
        <f t="shared" si="23"/>
        <v/>
      </c>
      <c r="AE89" s="50" t="str">
        <f t="shared" si="24"/>
        <v/>
      </c>
    </row>
    <row r="90" spans="1:31" ht="20.100000000000001" customHeight="1" x14ac:dyDescent="0.2">
      <c r="A90" s="184" t="str">
        <f t="shared" si="19"/>
        <v/>
      </c>
      <c r="B90" s="185"/>
      <c r="C90" s="186"/>
      <c r="D90" s="180" t="str">
        <f t="shared" si="17"/>
        <v/>
      </c>
      <c r="E90" s="185"/>
      <c r="F90" s="156"/>
      <c r="G90" s="157"/>
      <c r="H90" s="158"/>
      <c r="I90" s="159"/>
      <c r="J90" s="276"/>
      <c r="K90" s="277"/>
      <c r="L90" s="170"/>
      <c r="M90" s="171"/>
      <c r="N90" s="172"/>
      <c r="O90" s="173"/>
      <c r="P90" s="174"/>
      <c r="R90" s="137" t="str">
        <f t="shared" si="18"/>
        <v/>
      </c>
      <c r="AA90" s="50" t="str">
        <f t="shared" si="20"/>
        <v/>
      </c>
      <c r="AB90" s="50" t="str">
        <f t="shared" si="21"/>
        <v/>
      </c>
      <c r="AC90" s="50" t="str">
        <f t="shared" si="22"/>
        <v/>
      </c>
      <c r="AD90" s="50" t="str">
        <f t="shared" si="23"/>
        <v/>
      </c>
      <c r="AE90" s="50" t="str">
        <f t="shared" si="24"/>
        <v/>
      </c>
    </row>
    <row r="91" spans="1:31" ht="20.100000000000001" customHeight="1" x14ac:dyDescent="0.2">
      <c r="A91" s="184" t="str">
        <f t="shared" si="19"/>
        <v/>
      </c>
      <c r="B91" s="185"/>
      <c r="C91" s="186"/>
      <c r="D91" s="180" t="str">
        <f t="shared" si="17"/>
        <v/>
      </c>
      <c r="E91" s="185"/>
      <c r="F91" s="156"/>
      <c r="G91" s="157"/>
      <c r="H91" s="158"/>
      <c r="I91" s="159"/>
      <c r="J91" s="276"/>
      <c r="K91" s="277"/>
      <c r="L91" s="170"/>
      <c r="M91" s="171"/>
      <c r="N91" s="172"/>
      <c r="O91" s="173"/>
      <c r="P91" s="174"/>
      <c r="R91" s="137" t="str">
        <f t="shared" si="18"/>
        <v/>
      </c>
      <c r="AA91" s="50" t="str">
        <f t="shared" si="20"/>
        <v/>
      </c>
      <c r="AB91" s="50" t="str">
        <f t="shared" si="21"/>
        <v/>
      </c>
      <c r="AC91" s="50" t="str">
        <f t="shared" si="22"/>
        <v/>
      </c>
      <c r="AD91" s="50" t="str">
        <f t="shared" si="23"/>
        <v/>
      </c>
      <c r="AE91" s="50" t="str">
        <f t="shared" si="24"/>
        <v/>
      </c>
    </row>
    <row r="92" spans="1:31" ht="20.100000000000001" customHeight="1" x14ac:dyDescent="0.2">
      <c r="A92" s="184" t="str">
        <f t="shared" si="19"/>
        <v/>
      </c>
      <c r="B92" s="185"/>
      <c r="C92" s="186"/>
      <c r="D92" s="180" t="str">
        <f t="shared" si="17"/>
        <v/>
      </c>
      <c r="E92" s="185"/>
      <c r="F92" s="156"/>
      <c r="G92" s="157"/>
      <c r="H92" s="158"/>
      <c r="I92" s="159"/>
      <c r="J92" s="276"/>
      <c r="K92" s="277"/>
      <c r="L92" s="170"/>
      <c r="M92" s="171"/>
      <c r="N92" s="172"/>
      <c r="O92" s="173"/>
      <c r="P92" s="174"/>
      <c r="R92" s="137" t="str">
        <f t="shared" si="18"/>
        <v/>
      </c>
      <c r="AA92" s="50" t="str">
        <f t="shared" si="20"/>
        <v/>
      </c>
      <c r="AB92" s="50" t="str">
        <f t="shared" si="21"/>
        <v/>
      </c>
      <c r="AC92" s="50" t="str">
        <f t="shared" si="22"/>
        <v/>
      </c>
      <c r="AD92" s="50" t="str">
        <f t="shared" si="23"/>
        <v/>
      </c>
      <c r="AE92" s="50" t="str">
        <f t="shared" si="24"/>
        <v/>
      </c>
    </row>
    <row r="93" spans="1:31" ht="20.100000000000001" customHeight="1" x14ac:dyDescent="0.2">
      <c r="A93" s="184" t="str">
        <f t="shared" si="19"/>
        <v/>
      </c>
      <c r="B93" s="185"/>
      <c r="C93" s="186"/>
      <c r="D93" s="180" t="str">
        <f t="shared" si="17"/>
        <v/>
      </c>
      <c r="E93" s="185"/>
      <c r="F93" s="156"/>
      <c r="G93" s="157"/>
      <c r="H93" s="158"/>
      <c r="I93" s="159"/>
      <c r="J93" s="276"/>
      <c r="K93" s="277"/>
      <c r="L93" s="170"/>
      <c r="M93" s="171"/>
      <c r="N93" s="172"/>
      <c r="O93" s="173"/>
      <c r="P93" s="174"/>
      <c r="R93" s="137" t="str">
        <f t="shared" si="18"/>
        <v/>
      </c>
      <c r="AA93" s="50" t="str">
        <f t="shared" si="20"/>
        <v/>
      </c>
      <c r="AB93" s="50" t="str">
        <f t="shared" si="21"/>
        <v/>
      </c>
      <c r="AC93" s="50" t="str">
        <f t="shared" si="22"/>
        <v/>
      </c>
      <c r="AD93" s="50" t="str">
        <f t="shared" si="23"/>
        <v/>
      </c>
      <c r="AE93" s="50" t="str">
        <f t="shared" si="24"/>
        <v/>
      </c>
    </row>
    <row r="94" spans="1:31" ht="20.100000000000001" customHeight="1" x14ac:dyDescent="0.2">
      <c r="A94" s="184" t="str">
        <f t="shared" si="19"/>
        <v/>
      </c>
      <c r="B94" s="185"/>
      <c r="C94" s="186"/>
      <c r="D94" s="180" t="str">
        <f t="shared" si="17"/>
        <v/>
      </c>
      <c r="E94" s="185"/>
      <c r="F94" s="156"/>
      <c r="G94" s="157"/>
      <c r="H94" s="158"/>
      <c r="I94" s="159"/>
      <c r="J94" s="276"/>
      <c r="K94" s="277"/>
      <c r="L94" s="170"/>
      <c r="M94" s="171"/>
      <c r="N94" s="172"/>
      <c r="O94" s="173"/>
      <c r="P94" s="174"/>
      <c r="R94" s="137" t="str">
        <f t="shared" si="18"/>
        <v/>
      </c>
      <c r="AA94" s="50" t="str">
        <f t="shared" si="20"/>
        <v/>
      </c>
      <c r="AB94" s="50" t="str">
        <f t="shared" si="21"/>
        <v/>
      </c>
      <c r="AC94" s="50" t="str">
        <f t="shared" si="22"/>
        <v/>
      </c>
      <c r="AD94" s="50" t="str">
        <f t="shared" si="23"/>
        <v/>
      </c>
      <c r="AE94" s="50" t="str">
        <f t="shared" si="24"/>
        <v/>
      </c>
    </row>
    <row r="95" spans="1:31" ht="20.100000000000001" customHeight="1" x14ac:dyDescent="0.2">
      <c r="A95" s="184" t="str">
        <f t="shared" si="19"/>
        <v/>
      </c>
      <c r="B95" s="185"/>
      <c r="C95" s="186"/>
      <c r="D95" s="180" t="str">
        <f t="shared" si="17"/>
        <v/>
      </c>
      <c r="E95" s="185"/>
      <c r="F95" s="156"/>
      <c r="G95" s="157"/>
      <c r="H95" s="158"/>
      <c r="I95" s="159"/>
      <c r="J95" s="276"/>
      <c r="K95" s="277"/>
      <c r="L95" s="170"/>
      <c r="M95" s="171"/>
      <c r="N95" s="172"/>
      <c r="O95" s="173"/>
      <c r="P95" s="174"/>
      <c r="R95" s="137" t="str">
        <f t="shared" si="18"/>
        <v/>
      </c>
      <c r="AA95" s="50" t="str">
        <f t="shared" si="20"/>
        <v/>
      </c>
      <c r="AB95" s="50" t="str">
        <f t="shared" si="21"/>
        <v/>
      </c>
      <c r="AC95" s="50" t="str">
        <f t="shared" si="22"/>
        <v/>
      </c>
      <c r="AD95" s="50" t="str">
        <f t="shared" si="23"/>
        <v/>
      </c>
      <c r="AE95" s="50" t="str">
        <f t="shared" si="24"/>
        <v/>
      </c>
    </row>
    <row r="96" spans="1:31" ht="20.100000000000001" customHeight="1" x14ac:dyDescent="0.2">
      <c r="A96" s="184" t="str">
        <f t="shared" si="19"/>
        <v/>
      </c>
      <c r="B96" s="185"/>
      <c r="C96" s="186"/>
      <c r="D96" s="180" t="str">
        <f t="shared" si="17"/>
        <v/>
      </c>
      <c r="E96" s="185"/>
      <c r="F96" s="156"/>
      <c r="G96" s="157"/>
      <c r="H96" s="158"/>
      <c r="I96" s="159"/>
      <c r="J96" s="276"/>
      <c r="K96" s="277"/>
      <c r="L96" s="170"/>
      <c r="M96" s="171"/>
      <c r="N96" s="172"/>
      <c r="O96" s="173"/>
      <c r="P96" s="174"/>
      <c r="R96" s="137" t="str">
        <f t="shared" si="18"/>
        <v/>
      </c>
      <c r="AA96" s="50" t="str">
        <f t="shared" si="20"/>
        <v/>
      </c>
      <c r="AB96" s="50" t="str">
        <f t="shared" si="21"/>
        <v/>
      </c>
      <c r="AC96" s="50" t="str">
        <f t="shared" si="22"/>
        <v/>
      </c>
      <c r="AD96" s="50" t="str">
        <f t="shared" si="23"/>
        <v/>
      </c>
      <c r="AE96" s="50" t="str">
        <f t="shared" si="24"/>
        <v/>
      </c>
    </row>
    <row r="97" spans="1:31" ht="20.100000000000001" customHeight="1" x14ac:dyDescent="0.2">
      <c r="A97" s="184" t="str">
        <f t="shared" si="19"/>
        <v/>
      </c>
      <c r="B97" s="185"/>
      <c r="C97" s="186"/>
      <c r="D97" s="180" t="str">
        <f t="shared" si="17"/>
        <v/>
      </c>
      <c r="E97" s="185"/>
      <c r="F97" s="156"/>
      <c r="G97" s="157"/>
      <c r="H97" s="158"/>
      <c r="I97" s="159"/>
      <c r="J97" s="276"/>
      <c r="K97" s="277"/>
      <c r="L97" s="170"/>
      <c r="M97" s="171"/>
      <c r="N97" s="172"/>
      <c r="O97" s="173"/>
      <c r="P97" s="174"/>
      <c r="R97" s="137" t="str">
        <f t="shared" si="18"/>
        <v/>
      </c>
      <c r="AA97" s="50" t="str">
        <f t="shared" si="20"/>
        <v/>
      </c>
      <c r="AB97" s="50" t="str">
        <f t="shared" si="21"/>
        <v/>
      </c>
      <c r="AC97" s="50" t="str">
        <f t="shared" si="22"/>
        <v/>
      </c>
      <c r="AD97" s="50" t="str">
        <f t="shared" si="23"/>
        <v/>
      </c>
      <c r="AE97" s="50" t="str">
        <f t="shared" si="24"/>
        <v/>
      </c>
    </row>
    <row r="98" spans="1:31" ht="20.100000000000001" customHeight="1" x14ac:dyDescent="0.2">
      <c r="A98" s="184" t="str">
        <f t="shared" si="19"/>
        <v/>
      </c>
      <c r="B98" s="185"/>
      <c r="C98" s="186"/>
      <c r="D98" s="180" t="str">
        <f t="shared" si="17"/>
        <v/>
      </c>
      <c r="E98" s="185"/>
      <c r="F98" s="156"/>
      <c r="G98" s="157"/>
      <c r="H98" s="158"/>
      <c r="I98" s="159"/>
      <c r="J98" s="276"/>
      <c r="K98" s="277"/>
      <c r="L98" s="170"/>
      <c r="M98" s="171"/>
      <c r="N98" s="172"/>
      <c r="O98" s="173"/>
      <c r="P98" s="174"/>
      <c r="R98" s="137" t="str">
        <f t="shared" si="18"/>
        <v/>
      </c>
      <c r="AA98" s="50" t="str">
        <f t="shared" si="20"/>
        <v/>
      </c>
      <c r="AB98" s="50" t="str">
        <f t="shared" si="21"/>
        <v/>
      </c>
      <c r="AC98" s="50" t="str">
        <f t="shared" si="22"/>
        <v/>
      </c>
      <c r="AD98" s="50" t="str">
        <f t="shared" si="23"/>
        <v/>
      </c>
      <c r="AE98" s="50" t="str">
        <f t="shared" si="24"/>
        <v/>
      </c>
    </row>
    <row r="99" spans="1:31" ht="20.100000000000001" customHeight="1" x14ac:dyDescent="0.2">
      <c r="A99" s="184" t="str">
        <f t="shared" si="19"/>
        <v/>
      </c>
      <c r="B99" s="185"/>
      <c r="C99" s="186"/>
      <c r="D99" s="180" t="str">
        <f t="shared" si="17"/>
        <v/>
      </c>
      <c r="E99" s="185"/>
      <c r="F99" s="156"/>
      <c r="G99" s="157"/>
      <c r="H99" s="158"/>
      <c r="I99" s="159"/>
      <c r="J99" s="276"/>
      <c r="K99" s="277"/>
      <c r="L99" s="170"/>
      <c r="M99" s="171"/>
      <c r="N99" s="172"/>
      <c r="O99" s="173"/>
      <c r="P99" s="174"/>
      <c r="R99" s="137" t="str">
        <f t="shared" si="18"/>
        <v/>
      </c>
      <c r="AA99" s="50" t="str">
        <f t="shared" si="20"/>
        <v/>
      </c>
      <c r="AB99" s="50" t="str">
        <f t="shared" si="21"/>
        <v/>
      </c>
      <c r="AC99" s="50" t="str">
        <f t="shared" si="22"/>
        <v/>
      </c>
      <c r="AD99" s="50" t="str">
        <f t="shared" si="23"/>
        <v/>
      </c>
      <c r="AE99" s="50" t="str">
        <f t="shared" si="24"/>
        <v/>
      </c>
    </row>
    <row r="100" spans="1:31" ht="20.100000000000001" customHeight="1" x14ac:dyDescent="0.2">
      <c r="A100" s="184" t="str">
        <f t="shared" si="19"/>
        <v/>
      </c>
      <c r="B100" s="185"/>
      <c r="C100" s="186"/>
      <c r="D100" s="180" t="str">
        <f t="shared" si="17"/>
        <v/>
      </c>
      <c r="E100" s="185"/>
      <c r="F100" s="156"/>
      <c r="G100" s="157"/>
      <c r="H100" s="158"/>
      <c r="I100" s="159"/>
      <c r="J100" s="276"/>
      <c r="K100" s="277"/>
      <c r="L100" s="170"/>
      <c r="M100" s="171"/>
      <c r="N100" s="172"/>
      <c r="O100" s="173"/>
      <c r="P100" s="174"/>
      <c r="R100" s="137" t="str">
        <f t="shared" si="18"/>
        <v/>
      </c>
      <c r="AA100" s="50" t="str">
        <f t="shared" si="20"/>
        <v/>
      </c>
      <c r="AB100" s="50" t="str">
        <f t="shared" si="21"/>
        <v/>
      </c>
      <c r="AC100" s="50" t="str">
        <f t="shared" si="22"/>
        <v/>
      </c>
      <c r="AD100" s="50" t="str">
        <f t="shared" si="23"/>
        <v/>
      </c>
      <c r="AE100" s="50" t="str">
        <f t="shared" si="24"/>
        <v/>
      </c>
    </row>
    <row r="101" spans="1:31" ht="20.100000000000001" customHeight="1" x14ac:dyDescent="0.2">
      <c r="A101" s="184" t="str">
        <f t="shared" si="19"/>
        <v/>
      </c>
      <c r="B101" s="185"/>
      <c r="C101" s="186"/>
      <c r="D101" s="180" t="str">
        <f t="shared" si="17"/>
        <v/>
      </c>
      <c r="E101" s="185"/>
      <c r="F101" s="156"/>
      <c r="G101" s="157"/>
      <c r="H101" s="158"/>
      <c r="I101" s="159"/>
      <c r="J101" s="276"/>
      <c r="K101" s="277"/>
      <c r="L101" s="170"/>
      <c r="M101" s="171"/>
      <c r="N101" s="172"/>
      <c r="O101" s="173"/>
      <c r="P101" s="174"/>
      <c r="R101" s="137" t="str">
        <f t="shared" si="18"/>
        <v/>
      </c>
      <c r="AA101" s="50" t="str">
        <f t="shared" si="20"/>
        <v/>
      </c>
      <c r="AB101" s="50" t="str">
        <f t="shared" si="21"/>
        <v/>
      </c>
      <c r="AC101" s="50" t="str">
        <f t="shared" si="22"/>
        <v/>
      </c>
      <c r="AD101" s="50" t="str">
        <f t="shared" si="23"/>
        <v/>
      </c>
      <c r="AE101" s="50" t="str">
        <f t="shared" si="24"/>
        <v/>
      </c>
    </row>
    <row r="102" spans="1:31" ht="20.100000000000001" customHeight="1" x14ac:dyDescent="0.2">
      <c r="A102" s="184" t="str">
        <f t="shared" si="19"/>
        <v/>
      </c>
      <c r="B102" s="185"/>
      <c r="C102" s="186"/>
      <c r="D102" s="180" t="str">
        <f t="shared" si="17"/>
        <v/>
      </c>
      <c r="E102" s="185"/>
      <c r="F102" s="156"/>
      <c r="G102" s="157"/>
      <c r="H102" s="158"/>
      <c r="I102" s="159"/>
      <c r="J102" s="276"/>
      <c r="K102" s="277"/>
      <c r="L102" s="170"/>
      <c r="M102" s="171"/>
      <c r="N102" s="172"/>
      <c r="O102" s="173"/>
      <c r="P102" s="174"/>
      <c r="R102" s="137" t="str">
        <f t="shared" si="18"/>
        <v/>
      </c>
      <c r="AA102" s="50" t="str">
        <f t="shared" si="20"/>
        <v/>
      </c>
      <c r="AB102" s="50" t="str">
        <f t="shared" si="21"/>
        <v/>
      </c>
      <c r="AC102" s="50" t="str">
        <f t="shared" si="22"/>
        <v/>
      </c>
      <c r="AD102" s="50" t="str">
        <f t="shared" si="23"/>
        <v/>
      </c>
      <c r="AE102" s="50" t="str">
        <f t="shared" si="24"/>
        <v/>
      </c>
    </row>
    <row r="103" spans="1:31" ht="20.100000000000001" customHeight="1" x14ac:dyDescent="0.2">
      <c r="A103" s="184" t="str">
        <f t="shared" si="19"/>
        <v/>
      </c>
      <c r="B103" s="185"/>
      <c r="C103" s="186"/>
      <c r="D103" s="180" t="str">
        <f t="shared" si="17"/>
        <v/>
      </c>
      <c r="E103" s="185"/>
      <c r="F103" s="156"/>
      <c r="G103" s="157"/>
      <c r="H103" s="158"/>
      <c r="I103" s="159"/>
      <c r="J103" s="276"/>
      <c r="K103" s="277"/>
      <c r="L103" s="170"/>
      <c r="M103" s="171"/>
      <c r="N103" s="172"/>
      <c r="O103" s="173"/>
      <c r="P103" s="174"/>
      <c r="R103" s="137" t="str">
        <f t="shared" si="18"/>
        <v/>
      </c>
      <c r="AA103" s="50" t="str">
        <f t="shared" si="20"/>
        <v/>
      </c>
      <c r="AB103" s="50" t="str">
        <f t="shared" si="21"/>
        <v/>
      </c>
      <c r="AC103" s="50" t="str">
        <f t="shared" si="22"/>
        <v/>
      </c>
      <c r="AD103" s="50" t="str">
        <f t="shared" si="23"/>
        <v/>
      </c>
      <c r="AE103" s="50" t="str">
        <f t="shared" si="24"/>
        <v/>
      </c>
    </row>
    <row r="104" spans="1:31" ht="20.100000000000001" customHeight="1" x14ac:dyDescent="0.2">
      <c r="A104" s="184" t="str">
        <f t="shared" si="19"/>
        <v/>
      </c>
      <c r="B104" s="185"/>
      <c r="C104" s="186"/>
      <c r="D104" s="180" t="str">
        <f t="shared" si="17"/>
        <v/>
      </c>
      <c r="E104" s="185"/>
      <c r="F104" s="156"/>
      <c r="G104" s="157"/>
      <c r="H104" s="158"/>
      <c r="I104" s="159"/>
      <c r="J104" s="276"/>
      <c r="K104" s="277"/>
      <c r="L104" s="170"/>
      <c r="M104" s="171"/>
      <c r="N104" s="172"/>
      <c r="O104" s="173"/>
      <c r="P104" s="174"/>
      <c r="R104" s="137" t="str">
        <f t="shared" si="18"/>
        <v/>
      </c>
      <c r="AA104" s="50" t="str">
        <f t="shared" si="20"/>
        <v/>
      </c>
      <c r="AB104" s="50" t="str">
        <f t="shared" si="21"/>
        <v/>
      </c>
      <c r="AC104" s="50" t="str">
        <f t="shared" si="22"/>
        <v/>
      </c>
      <c r="AD104" s="50" t="str">
        <f t="shared" si="23"/>
        <v/>
      </c>
      <c r="AE104" s="50" t="str">
        <f t="shared" si="24"/>
        <v/>
      </c>
    </row>
    <row r="105" spans="1:31" ht="20.100000000000001" customHeight="1" x14ac:dyDescent="0.2">
      <c r="A105" s="184" t="str">
        <f t="shared" si="19"/>
        <v/>
      </c>
      <c r="B105" s="185"/>
      <c r="C105" s="186"/>
      <c r="D105" s="180" t="str">
        <f t="shared" si="17"/>
        <v/>
      </c>
      <c r="E105" s="185"/>
      <c r="F105" s="156"/>
      <c r="G105" s="157"/>
      <c r="H105" s="158"/>
      <c r="I105" s="159"/>
      <c r="J105" s="276"/>
      <c r="K105" s="277"/>
      <c r="L105" s="170"/>
      <c r="M105" s="171"/>
      <c r="N105" s="172"/>
      <c r="O105" s="173"/>
      <c r="P105" s="174"/>
      <c r="R105" s="137" t="str">
        <f t="shared" si="18"/>
        <v/>
      </c>
      <c r="AA105" s="50" t="str">
        <f t="shared" si="20"/>
        <v/>
      </c>
      <c r="AB105" s="50" t="str">
        <f t="shared" si="21"/>
        <v/>
      </c>
      <c r="AC105" s="50" t="str">
        <f t="shared" si="22"/>
        <v/>
      </c>
      <c r="AD105" s="50" t="str">
        <f t="shared" si="23"/>
        <v/>
      </c>
      <c r="AE105" s="50" t="str">
        <f t="shared" si="24"/>
        <v/>
      </c>
    </row>
    <row r="106" spans="1:31" ht="20.100000000000001" customHeight="1" x14ac:dyDescent="0.2">
      <c r="A106" s="184" t="str">
        <f t="shared" si="19"/>
        <v/>
      </c>
      <c r="B106" s="185"/>
      <c r="C106" s="186"/>
      <c r="D106" s="180" t="str">
        <f t="shared" si="17"/>
        <v/>
      </c>
      <c r="E106" s="185"/>
      <c r="F106" s="156"/>
      <c r="G106" s="157"/>
      <c r="H106" s="158"/>
      <c r="I106" s="159"/>
      <c r="J106" s="276"/>
      <c r="K106" s="277"/>
      <c r="L106" s="170"/>
      <c r="M106" s="171"/>
      <c r="N106" s="172"/>
      <c r="O106" s="173"/>
      <c r="P106" s="174"/>
      <c r="R106" s="137" t="str">
        <f t="shared" si="18"/>
        <v/>
      </c>
      <c r="AA106" s="50" t="str">
        <f t="shared" si="20"/>
        <v/>
      </c>
      <c r="AB106" s="50" t="str">
        <f t="shared" si="21"/>
        <v/>
      </c>
      <c r="AC106" s="50" t="str">
        <f t="shared" si="22"/>
        <v/>
      </c>
      <c r="AD106" s="50" t="str">
        <f t="shared" si="23"/>
        <v/>
      </c>
      <c r="AE106" s="50" t="str">
        <f t="shared" si="24"/>
        <v/>
      </c>
    </row>
    <row r="107" spans="1:31" ht="20.100000000000001" customHeight="1" x14ac:dyDescent="0.2">
      <c r="A107" s="184" t="str">
        <f t="shared" si="19"/>
        <v/>
      </c>
      <c r="B107" s="185"/>
      <c r="C107" s="186"/>
      <c r="D107" s="180" t="str">
        <f t="shared" si="17"/>
        <v/>
      </c>
      <c r="E107" s="185"/>
      <c r="F107" s="156"/>
      <c r="G107" s="157"/>
      <c r="H107" s="158"/>
      <c r="I107" s="159"/>
      <c r="J107" s="276"/>
      <c r="K107" s="277"/>
      <c r="L107" s="170"/>
      <c r="M107" s="171"/>
      <c r="N107" s="172"/>
      <c r="O107" s="173"/>
      <c r="P107" s="174"/>
      <c r="R107" s="137" t="str">
        <f t="shared" si="18"/>
        <v/>
      </c>
      <c r="AA107" s="50" t="str">
        <f t="shared" si="20"/>
        <v/>
      </c>
      <c r="AB107" s="50" t="str">
        <f t="shared" si="21"/>
        <v/>
      </c>
      <c r="AC107" s="50" t="str">
        <f t="shared" si="22"/>
        <v/>
      </c>
      <c r="AD107" s="50" t="str">
        <f t="shared" si="23"/>
        <v/>
      </c>
      <c r="AE107" s="50" t="str">
        <f t="shared" si="24"/>
        <v/>
      </c>
    </row>
    <row r="108" spans="1:31" ht="20.100000000000001" customHeight="1" x14ac:dyDescent="0.2">
      <c r="A108" s="184" t="str">
        <f t="shared" si="19"/>
        <v/>
      </c>
      <c r="B108" s="185"/>
      <c r="C108" s="186"/>
      <c r="D108" s="180" t="str">
        <f t="shared" si="17"/>
        <v/>
      </c>
      <c r="E108" s="185"/>
      <c r="F108" s="156"/>
      <c r="G108" s="157"/>
      <c r="H108" s="158"/>
      <c r="I108" s="159"/>
      <c r="J108" s="276"/>
      <c r="K108" s="277"/>
      <c r="L108" s="170"/>
      <c r="M108" s="171"/>
      <c r="N108" s="172"/>
      <c r="O108" s="173"/>
      <c r="P108" s="174"/>
      <c r="R108" s="137" t="str">
        <f t="shared" si="18"/>
        <v/>
      </c>
      <c r="AA108" s="50" t="str">
        <f t="shared" si="20"/>
        <v/>
      </c>
      <c r="AB108" s="50" t="str">
        <f t="shared" si="21"/>
        <v/>
      </c>
      <c r="AC108" s="50" t="str">
        <f t="shared" si="22"/>
        <v/>
      </c>
      <c r="AD108" s="50" t="str">
        <f t="shared" si="23"/>
        <v/>
      </c>
      <c r="AE108" s="50" t="str">
        <f t="shared" si="24"/>
        <v/>
      </c>
    </row>
    <row r="109" spans="1:31" ht="20.100000000000001" customHeight="1" x14ac:dyDescent="0.2">
      <c r="A109" s="184" t="str">
        <f t="shared" si="19"/>
        <v/>
      </c>
      <c r="B109" s="185"/>
      <c r="C109" s="186"/>
      <c r="D109" s="180" t="str">
        <f t="shared" si="17"/>
        <v/>
      </c>
      <c r="E109" s="185"/>
      <c r="F109" s="156"/>
      <c r="G109" s="157"/>
      <c r="H109" s="158"/>
      <c r="I109" s="159"/>
      <c r="J109" s="276"/>
      <c r="K109" s="277"/>
      <c r="L109" s="170"/>
      <c r="M109" s="171"/>
      <c r="N109" s="172"/>
      <c r="O109" s="173"/>
      <c r="P109" s="174"/>
      <c r="R109" s="137" t="str">
        <f t="shared" si="18"/>
        <v/>
      </c>
      <c r="AA109" s="50" t="str">
        <f t="shared" si="20"/>
        <v/>
      </c>
      <c r="AB109" s="50" t="str">
        <f t="shared" si="21"/>
        <v/>
      </c>
      <c r="AC109" s="50" t="str">
        <f t="shared" si="22"/>
        <v/>
      </c>
      <c r="AD109" s="50" t="str">
        <f t="shared" si="23"/>
        <v/>
      </c>
      <c r="AE109" s="50" t="str">
        <f t="shared" si="24"/>
        <v/>
      </c>
    </row>
    <row r="110" spans="1:31" ht="20.100000000000001" customHeight="1" x14ac:dyDescent="0.2">
      <c r="A110" s="184" t="str">
        <f t="shared" si="19"/>
        <v/>
      </c>
      <c r="B110" s="185"/>
      <c r="C110" s="186"/>
      <c r="D110" s="180" t="str">
        <f t="shared" si="17"/>
        <v/>
      </c>
      <c r="E110" s="185"/>
      <c r="F110" s="156"/>
      <c r="G110" s="157"/>
      <c r="H110" s="158"/>
      <c r="I110" s="159"/>
      <c r="J110" s="276"/>
      <c r="K110" s="277"/>
      <c r="L110" s="170"/>
      <c r="M110" s="171"/>
      <c r="N110" s="172"/>
      <c r="O110" s="173"/>
      <c r="P110" s="174"/>
      <c r="R110" s="137" t="str">
        <f t="shared" si="18"/>
        <v/>
      </c>
      <c r="AA110" s="50" t="str">
        <f t="shared" si="20"/>
        <v/>
      </c>
      <c r="AB110" s="50" t="str">
        <f t="shared" si="21"/>
        <v/>
      </c>
      <c r="AC110" s="50" t="str">
        <f t="shared" si="22"/>
        <v/>
      </c>
      <c r="AD110" s="50" t="str">
        <f t="shared" si="23"/>
        <v/>
      </c>
      <c r="AE110" s="50" t="str">
        <f t="shared" si="24"/>
        <v/>
      </c>
    </row>
    <row r="111" spans="1:31" ht="20.100000000000001" customHeight="1" x14ac:dyDescent="0.2">
      <c r="A111" s="184" t="str">
        <f t="shared" si="19"/>
        <v/>
      </c>
      <c r="B111" s="185"/>
      <c r="C111" s="186"/>
      <c r="D111" s="180" t="str">
        <f t="shared" si="17"/>
        <v/>
      </c>
      <c r="E111" s="185"/>
      <c r="F111" s="156"/>
      <c r="G111" s="157"/>
      <c r="H111" s="158"/>
      <c r="I111" s="159"/>
      <c r="J111" s="276"/>
      <c r="K111" s="277"/>
      <c r="L111" s="170"/>
      <c r="M111" s="171"/>
      <c r="N111" s="172"/>
      <c r="O111" s="173"/>
      <c r="P111" s="174"/>
      <c r="R111" s="137" t="str">
        <f t="shared" si="18"/>
        <v/>
      </c>
      <c r="AA111" s="50" t="str">
        <f t="shared" si="20"/>
        <v/>
      </c>
      <c r="AB111" s="50" t="str">
        <f t="shared" si="21"/>
        <v/>
      </c>
      <c r="AC111" s="50" t="str">
        <f t="shared" si="22"/>
        <v/>
      </c>
      <c r="AD111" s="50" t="str">
        <f t="shared" si="23"/>
        <v/>
      </c>
      <c r="AE111" s="50" t="str">
        <f t="shared" si="24"/>
        <v/>
      </c>
    </row>
    <row r="112" spans="1:31" ht="20.100000000000001" customHeight="1" x14ac:dyDescent="0.2">
      <c r="A112" s="184" t="str">
        <f t="shared" si="19"/>
        <v/>
      </c>
      <c r="B112" s="185"/>
      <c r="C112" s="186"/>
      <c r="D112" s="180" t="str">
        <f t="shared" ref="D112:D143" si="25">IF(C112="","",ROUNDDOWN((($BA$1-C112)/365.25),0))</f>
        <v/>
      </c>
      <c r="E112" s="185"/>
      <c r="F112" s="156"/>
      <c r="G112" s="157"/>
      <c r="H112" s="158"/>
      <c r="I112" s="159"/>
      <c r="J112" s="276"/>
      <c r="K112" s="277"/>
      <c r="L112" s="170"/>
      <c r="M112" s="171"/>
      <c r="N112" s="172"/>
      <c r="O112" s="173"/>
      <c r="P112" s="174"/>
      <c r="R112" s="137" t="str">
        <f t="shared" ref="R112:R143" si="26">IF(B112="","",$C$7)</f>
        <v/>
      </c>
      <c r="AA112" s="50" t="str">
        <f t="shared" si="20"/>
        <v/>
      </c>
      <c r="AB112" s="50" t="str">
        <f t="shared" si="21"/>
        <v/>
      </c>
      <c r="AC112" s="50" t="str">
        <f t="shared" si="22"/>
        <v/>
      </c>
      <c r="AD112" s="50" t="str">
        <f t="shared" si="23"/>
        <v/>
      </c>
      <c r="AE112" s="50" t="str">
        <f t="shared" si="24"/>
        <v/>
      </c>
    </row>
    <row r="113" spans="1:31" ht="20.100000000000001" customHeight="1" x14ac:dyDescent="0.2">
      <c r="A113" s="184" t="str">
        <f t="shared" ref="A113:A144" si="27">IF(B113="","",A112+1)</f>
        <v/>
      </c>
      <c r="B113" s="185"/>
      <c r="C113" s="186"/>
      <c r="D113" s="180" t="str">
        <f t="shared" si="25"/>
        <v/>
      </c>
      <c r="E113" s="185"/>
      <c r="F113" s="156"/>
      <c r="G113" s="157"/>
      <c r="H113" s="158"/>
      <c r="I113" s="159"/>
      <c r="J113" s="276"/>
      <c r="K113" s="277"/>
      <c r="L113" s="170"/>
      <c r="M113" s="171"/>
      <c r="N113" s="172"/>
      <c r="O113" s="173"/>
      <c r="P113" s="174"/>
      <c r="R113" s="137" t="str">
        <f t="shared" si="26"/>
        <v/>
      </c>
      <c r="AA113" s="50" t="str">
        <f t="shared" si="20"/>
        <v/>
      </c>
      <c r="AB113" s="50" t="str">
        <f t="shared" si="21"/>
        <v/>
      </c>
      <c r="AC113" s="50" t="str">
        <f t="shared" si="22"/>
        <v/>
      </c>
      <c r="AD113" s="50" t="str">
        <f t="shared" si="23"/>
        <v/>
      </c>
      <c r="AE113" s="50" t="str">
        <f t="shared" si="24"/>
        <v/>
      </c>
    </row>
    <row r="114" spans="1:31" ht="20.100000000000001" customHeight="1" x14ac:dyDescent="0.2">
      <c r="A114" s="184" t="str">
        <f t="shared" si="27"/>
        <v/>
      </c>
      <c r="B114" s="185"/>
      <c r="C114" s="186"/>
      <c r="D114" s="180" t="str">
        <f t="shared" si="25"/>
        <v/>
      </c>
      <c r="E114" s="185"/>
      <c r="F114" s="156"/>
      <c r="G114" s="157"/>
      <c r="H114" s="158"/>
      <c r="I114" s="159"/>
      <c r="J114" s="276"/>
      <c r="K114" s="277"/>
      <c r="L114" s="170"/>
      <c r="M114" s="171"/>
      <c r="N114" s="172"/>
      <c r="O114" s="173"/>
      <c r="P114" s="174"/>
      <c r="R114" s="137" t="str">
        <f t="shared" si="26"/>
        <v/>
      </c>
      <c r="AA114" s="50" t="str">
        <f t="shared" si="20"/>
        <v/>
      </c>
      <c r="AB114" s="50" t="str">
        <f t="shared" si="21"/>
        <v/>
      </c>
      <c r="AC114" s="50" t="str">
        <f t="shared" si="22"/>
        <v/>
      </c>
      <c r="AD114" s="50" t="str">
        <f t="shared" si="23"/>
        <v/>
      </c>
      <c r="AE114" s="50" t="str">
        <f t="shared" si="24"/>
        <v/>
      </c>
    </row>
    <row r="115" spans="1:31" ht="20.100000000000001" customHeight="1" x14ac:dyDescent="0.2">
      <c r="A115" s="184" t="str">
        <f t="shared" si="27"/>
        <v/>
      </c>
      <c r="B115" s="185"/>
      <c r="C115" s="186"/>
      <c r="D115" s="180" t="str">
        <f t="shared" si="25"/>
        <v/>
      </c>
      <c r="E115" s="185"/>
      <c r="F115" s="156"/>
      <c r="G115" s="157"/>
      <c r="H115" s="158"/>
      <c r="I115" s="159"/>
      <c r="J115" s="276"/>
      <c r="K115" s="277"/>
      <c r="L115" s="170"/>
      <c r="M115" s="171"/>
      <c r="N115" s="172"/>
      <c r="O115" s="173"/>
      <c r="P115" s="174"/>
      <c r="R115" s="137" t="str">
        <f t="shared" si="26"/>
        <v/>
      </c>
      <c r="AA115" s="50" t="str">
        <f t="shared" si="20"/>
        <v/>
      </c>
      <c r="AB115" s="50" t="str">
        <f t="shared" si="21"/>
        <v/>
      </c>
      <c r="AC115" s="50" t="str">
        <f t="shared" si="22"/>
        <v/>
      </c>
      <c r="AD115" s="50" t="str">
        <f t="shared" si="23"/>
        <v/>
      </c>
      <c r="AE115" s="50" t="str">
        <f t="shared" si="24"/>
        <v/>
      </c>
    </row>
    <row r="116" spans="1:31" ht="20.100000000000001" customHeight="1" x14ac:dyDescent="0.2">
      <c r="A116" s="184" t="str">
        <f t="shared" si="27"/>
        <v/>
      </c>
      <c r="B116" s="185"/>
      <c r="C116" s="186"/>
      <c r="D116" s="180" t="str">
        <f t="shared" si="25"/>
        <v/>
      </c>
      <c r="E116" s="185"/>
      <c r="F116" s="156"/>
      <c r="G116" s="157"/>
      <c r="H116" s="158"/>
      <c r="I116" s="159"/>
      <c r="J116" s="276"/>
      <c r="K116" s="277"/>
      <c r="L116" s="170"/>
      <c r="M116" s="171"/>
      <c r="N116" s="172"/>
      <c r="O116" s="173"/>
      <c r="P116" s="174"/>
      <c r="R116" s="137" t="str">
        <f t="shared" si="26"/>
        <v/>
      </c>
      <c r="AA116" s="50" t="str">
        <f t="shared" si="20"/>
        <v/>
      </c>
      <c r="AB116" s="50" t="str">
        <f t="shared" si="21"/>
        <v/>
      </c>
      <c r="AC116" s="50" t="str">
        <f t="shared" si="22"/>
        <v/>
      </c>
      <c r="AD116" s="50" t="str">
        <f t="shared" si="23"/>
        <v/>
      </c>
      <c r="AE116" s="50" t="str">
        <f t="shared" si="24"/>
        <v/>
      </c>
    </row>
    <row r="117" spans="1:31" ht="20.100000000000001" customHeight="1" x14ac:dyDescent="0.2">
      <c r="A117" s="184" t="str">
        <f t="shared" si="27"/>
        <v/>
      </c>
      <c r="B117" s="185"/>
      <c r="C117" s="186"/>
      <c r="D117" s="180" t="str">
        <f t="shared" si="25"/>
        <v/>
      </c>
      <c r="E117" s="185"/>
      <c r="F117" s="156"/>
      <c r="G117" s="157"/>
      <c r="H117" s="158"/>
      <c r="I117" s="159"/>
      <c r="J117" s="276"/>
      <c r="K117" s="277"/>
      <c r="L117" s="170"/>
      <c r="M117" s="171"/>
      <c r="N117" s="172"/>
      <c r="O117" s="173"/>
      <c r="P117" s="174"/>
      <c r="R117" s="137" t="str">
        <f t="shared" si="26"/>
        <v/>
      </c>
      <c r="AA117" s="50" t="str">
        <f t="shared" si="20"/>
        <v/>
      </c>
      <c r="AB117" s="50" t="str">
        <f t="shared" si="21"/>
        <v/>
      </c>
      <c r="AC117" s="50" t="str">
        <f t="shared" si="22"/>
        <v/>
      </c>
      <c r="AD117" s="50" t="str">
        <f t="shared" si="23"/>
        <v/>
      </c>
      <c r="AE117" s="50" t="str">
        <f t="shared" si="24"/>
        <v/>
      </c>
    </row>
    <row r="118" spans="1:31" ht="20.100000000000001" customHeight="1" x14ac:dyDescent="0.2">
      <c r="A118" s="184" t="str">
        <f t="shared" si="27"/>
        <v/>
      </c>
      <c r="B118" s="185"/>
      <c r="C118" s="186"/>
      <c r="D118" s="180" t="str">
        <f t="shared" si="25"/>
        <v/>
      </c>
      <c r="E118" s="185"/>
      <c r="F118" s="156"/>
      <c r="G118" s="157"/>
      <c r="H118" s="158"/>
      <c r="I118" s="159"/>
      <c r="J118" s="276"/>
      <c r="K118" s="277"/>
      <c r="L118" s="170"/>
      <c r="M118" s="171"/>
      <c r="N118" s="172"/>
      <c r="O118" s="173"/>
      <c r="P118" s="174"/>
      <c r="R118" s="137" t="str">
        <f t="shared" si="26"/>
        <v/>
      </c>
      <c r="AA118" s="50" t="str">
        <f t="shared" si="20"/>
        <v/>
      </c>
      <c r="AB118" s="50" t="str">
        <f t="shared" si="21"/>
        <v/>
      </c>
      <c r="AC118" s="50" t="str">
        <f t="shared" si="22"/>
        <v/>
      </c>
      <c r="AD118" s="50" t="str">
        <f t="shared" si="23"/>
        <v/>
      </c>
      <c r="AE118" s="50" t="str">
        <f t="shared" si="24"/>
        <v/>
      </c>
    </row>
    <row r="119" spans="1:31" ht="20.100000000000001" customHeight="1" x14ac:dyDescent="0.2">
      <c r="A119" s="184" t="str">
        <f t="shared" si="27"/>
        <v/>
      </c>
      <c r="B119" s="185"/>
      <c r="C119" s="186"/>
      <c r="D119" s="180" t="str">
        <f t="shared" si="25"/>
        <v/>
      </c>
      <c r="E119" s="185"/>
      <c r="F119" s="156"/>
      <c r="G119" s="157"/>
      <c r="H119" s="158"/>
      <c r="I119" s="159"/>
      <c r="J119" s="276"/>
      <c r="K119" s="277"/>
      <c r="L119" s="170"/>
      <c r="M119" s="171"/>
      <c r="N119" s="172"/>
      <c r="O119" s="173"/>
      <c r="P119" s="174"/>
      <c r="R119" s="137" t="str">
        <f t="shared" si="26"/>
        <v/>
      </c>
      <c r="AA119" s="50" t="str">
        <f t="shared" si="20"/>
        <v/>
      </c>
      <c r="AB119" s="50" t="str">
        <f t="shared" si="21"/>
        <v/>
      </c>
      <c r="AC119" s="50" t="str">
        <f t="shared" si="22"/>
        <v/>
      </c>
      <c r="AD119" s="50" t="str">
        <f t="shared" si="23"/>
        <v/>
      </c>
      <c r="AE119" s="50" t="str">
        <f t="shared" si="24"/>
        <v/>
      </c>
    </row>
    <row r="120" spans="1:31" ht="20.100000000000001" customHeight="1" x14ac:dyDescent="0.2">
      <c r="A120" s="184" t="str">
        <f t="shared" si="27"/>
        <v/>
      </c>
      <c r="B120" s="185"/>
      <c r="C120" s="186"/>
      <c r="D120" s="180" t="str">
        <f t="shared" si="25"/>
        <v/>
      </c>
      <c r="E120" s="185"/>
      <c r="F120" s="156"/>
      <c r="G120" s="157"/>
      <c r="H120" s="158"/>
      <c r="I120" s="159"/>
      <c r="J120" s="276"/>
      <c r="K120" s="277"/>
      <c r="L120" s="170"/>
      <c r="M120" s="171"/>
      <c r="N120" s="172"/>
      <c r="O120" s="173"/>
      <c r="P120" s="174"/>
      <c r="R120" s="137" t="str">
        <f t="shared" si="26"/>
        <v/>
      </c>
      <c r="AA120" s="50" t="str">
        <f t="shared" si="20"/>
        <v/>
      </c>
      <c r="AB120" s="50" t="str">
        <f t="shared" si="21"/>
        <v/>
      </c>
      <c r="AC120" s="50" t="str">
        <f t="shared" si="22"/>
        <v/>
      </c>
      <c r="AD120" s="50" t="str">
        <f t="shared" si="23"/>
        <v/>
      </c>
      <c r="AE120" s="50" t="str">
        <f t="shared" si="24"/>
        <v/>
      </c>
    </row>
    <row r="121" spans="1:31" ht="20.100000000000001" customHeight="1" x14ac:dyDescent="0.2">
      <c r="A121" s="184" t="str">
        <f t="shared" si="27"/>
        <v/>
      </c>
      <c r="B121" s="185"/>
      <c r="C121" s="186"/>
      <c r="D121" s="180" t="str">
        <f t="shared" si="25"/>
        <v/>
      </c>
      <c r="E121" s="185"/>
      <c r="F121" s="156"/>
      <c r="G121" s="157"/>
      <c r="H121" s="158"/>
      <c r="I121" s="159"/>
      <c r="J121" s="276"/>
      <c r="K121" s="277"/>
      <c r="L121" s="170"/>
      <c r="M121" s="171"/>
      <c r="N121" s="172"/>
      <c r="O121" s="173"/>
      <c r="P121" s="174"/>
      <c r="R121" s="137" t="str">
        <f t="shared" si="26"/>
        <v/>
      </c>
      <c r="AA121" s="50" t="str">
        <f t="shared" si="20"/>
        <v/>
      </c>
      <c r="AB121" s="50" t="str">
        <f t="shared" si="21"/>
        <v/>
      </c>
      <c r="AC121" s="50" t="str">
        <f t="shared" si="22"/>
        <v/>
      </c>
      <c r="AD121" s="50" t="str">
        <f t="shared" si="23"/>
        <v/>
      </c>
      <c r="AE121" s="50" t="str">
        <f t="shared" si="24"/>
        <v/>
      </c>
    </row>
    <row r="122" spans="1:31" ht="20.100000000000001" customHeight="1" x14ac:dyDescent="0.2">
      <c r="A122" s="184" t="str">
        <f t="shared" si="27"/>
        <v/>
      </c>
      <c r="B122" s="185"/>
      <c r="C122" s="186"/>
      <c r="D122" s="180" t="str">
        <f t="shared" si="25"/>
        <v/>
      </c>
      <c r="E122" s="185"/>
      <c r="F122" s="156"/>
      <c r="G122" s="157"/>
      <c r="H122" s="158"/>
      <c r="I122" s="159"/>
      <c r="J122" s="276"/>
      <c r="K122" s="277"/>
      <c r="L122" s="170"/>
      <c r="M122" s="171"/>
      <c r="N122" s="172"/>
      <c r="O122" s="173"/>
      <c r="P122" s="174"/>
      <c r="R122" s="137" t="str">
        <f t="shared" si="26"/>
        <v/>
      </c>
      <c r="AA122" s="50" t="str">
        <f t="shared" si="20"/>
        <v/>
      </c>
      <c r="AB122" s="50" t="str">
        <f t="shared" si="21"/>
        <v/>
      </c>
      <c r="AC122" s="50" t="str">
        <f t="shared" si="22"/>
        <v/>
      </c>
      <c r="AD122" s="50" t="str">
        <f t="shared" si="23"/>
        <v/>
      </c>
      <c r="AE122" s="50" t="str">
        <f t="shared" si="24"/>
        <v/>
      </c>
    </row>
    <row r="123" spans="1:31" ht="20.100000000000001" customHeight="1" x14ac:dyDescent="0.2">
      <c r="A123" s="184" t="str">
        <f t="shared" si="27"/>
        <v/>
      </c>
      <c r="B123" s="185"/>
      <c r="C123" s="186"/>
      <c r="D123" s="180" t="str">
        <f t="shared" si="25"/>
        <v/>
      </c>
      <c r="E123" s="185"/>
      <c r="F123" s="156"/>
      <c r="G123" s="157"/>
      <c r="H123" s="158"/>
      <c r="I123" s="159"/>
      <c r="J123" s="276"/>
      <c r="K123" s="277"/>
      <c r="L123" s="170"/>
      <c r="M123" s="171"/>
      <c r="N123" s="172"/>
      <c r="O123" s="173"/>
      <c r="P123" s="174"/>
      <c r="R123" s="137" t="str">
        <f t="shared" si="26"/>
        <v/>
      </c>
      <c r="AA123" s="50" t="str">
        <f t="shared" si="20"/>
        <v/>
      </c>
      <c r="AB123" s="50" t="str">
        <f t="shared" si="21"/>
        <v/>
      </c>
      <c r="AC123" s="50" t="str">
        <f t="shared" si="22"/>
        <v/>
      </c>
      <c r="AD123" s="50" t="str">
        <f t="shared" si="23"/>
        <v/>
      </c>
      <c r="AE123" s="50" t="str">
        <f t="shared" si="24"/>
        <v/>
      </c>
    </row>
    <row r="124" spans="1:31" ht="20.100000000000001" customHeight="1" x14ac:dyDescent="0.2">
      <c r="A124" s="184" t="str">
        <f t="shared" si="27"/>
        <v/>
      </c>
      <c r="B124" s="185"/>
      <c r="C124" s="186"/>
      <c r="D124" s="180" t="str">
        <f t="shared" si="25"/>
        <v/>
      </c>
      <c r="E124" s="185"/>
      <c r="F124" s="156"/>
      <c r="G124" s="157"/>
      <c r="H124" s="158"/>
      <c r="I124" s="159"/>
      <c r="J124" s="276"/>
      <c r="K124" s="277"/>
      <c r="L124" s="170"/>
      <c r="M124" s="171"/>
      <c r="N124" s="172"/>
      <c r="O124" s="173"/>
      <c r="P124" s="174"/>
      <c r="R124" s="137" t="str">
        <f t="shared" si="26"/>
        <v/>
      </c>
      <c r="AA124" s="50" t="str">
        <f t="shared" si="20"/>
        <v/>
      </c>
      <c r="AB124" s="50" t="str">
        <f t="shared" si="21"/>
        <v/>
      </c>
      <c r="AC124" s="50" t="str">
        <f t="shared" si="22"/>
        <v/>
      </c>
      <c r="AD124" s="50" t="str">
        <f t="shared" si="23"/>
        <v/>
      </c>
      <c r="AE124" s="50" t="str">
        <f t="shared" si="24"/>
        <v/>
      </c>
    </row>
    <row r="125" spans="1:31" ht="20.100000000000001" customHeight="1" x14ac:dyDescent="0.2">
      <c r="A125" s="184" t="str">
        <f t="shared" si="27"/>
        <v/>
      </c>
      <c r="B125" s="185"/>
      <c r="C125" s="186"/>
      <c r="D125" s="180" t="str">
        <f t="shared" si="25"/>
        <v/>
      </c>
      <c r="E125" s="185"/>
      <c r="F125" s="156"/>
      <c r="G125" s="157"/>
      <c r="H125" s="158"/>
      <c r="I125" s="159"/>
      <c r="J125" s="276"/>
      <c r="K125" s="277"/>
      <c r="L125" s="170"/>
      <c r="M125" s="171"/>
      <c r="N125" s="172"/>
      <c r="O125" s="173"/>
      <c r="P125" s="174"/>
      <c r="R125" s="137" t="str">
        <f t="shared" si="26"/>
        <v/>
      </c>
      <c r="AA125" s="50" t="str">
        <f t="shared" si="20"/>
        <v/>
      </c>
      <c r="AB125" s="50" t="str">
        <f t="shared" si="21"/>
        <v/>
      </c>
      <c r="AC125" s="50" t="str">
        <f t="shared" si="22"/>
        <v/>
      </c>
      <c r="AD125" s="50" t="str">
        <f t="shared" si="23"/>
        <v/>
      </c>
      <c r="AE125" s="50" t="str">
        <f t="shared" si="24"/>
        <v/>
      </c>
    </row>
    <row r="126" spans="1:31" ht="20.100000000000001" customHeight="1" x14ac:dyDescent="0.2">
      <c r="A126" s="184" t="str">
        <f t="shared" si="27"/>
        <v/>
      </c>
      <c r="B126" s="185"/>
      <c r="C126" s="186"/>
      <c r="D126" s="180" t="str">
        <f t="shared" si="25"/>
        <v/>
      </c>
      <c r="E126" s="185"/>
      <c r="F126" s="156"/>
      <c r="G126" s="157"/>
      <c r="H126" s="158"/>
      <c r="I126" s="159"/>
      <c r="J126" s="276"/>
      <c r="K126" s="277"/>
      <c r="L126" s="170"/>
      <c r="M126" s="171"/>
      <c r="N126" s="172"/>
      <c r="O126" s="173"/>
      <c r="P126" s="174"/>
      <c r="R126" s="137" t="str">
        <f t="shared" si="26"/>
        <v/>
      </c>
      <c r="AA126" s="50" t="str">
        <f t="shared" si="20"/>
        <v/>
      </c>
      <c r="AB126" s="50" t="str">
        <f t="shared" si="21"/>
        <v/>
      </c>
      <c r="AC126" s="50" t="str">
        <f t="shared" si="22"/>
        <v/>
      </c>
      <c r="AD126" s="50" t="str">
        <f t="shared" si="23"/>
        <v/>
      </c>
      <c r="AE126" s="50" t="str">
        <f t="shared" si="24"/>
        <v/>
      </c>
    </row>
    <row r="127" spans="1:31" ht="20.100000000000001" customHeight="1" x14ac:dyDescent="0.2">
      <c r="A127" s="184" t="str">
        <f t="shared" si="27"/>
        <v/>
      </c>
      <c r="B127" s="185"/>
      <c r="C127" s="186"/>
      <c r="D127" s="180" t="str">
        <f t="shared" si="25"/>
        <v/>
      </c>
      <c r="E127" s="185"/>
      <c r="F127" s="156"/>
      <c r="G127" s="157"/>
      <c r="H127" s="158"/>
      <c r="I127" s="159"/>
      <c r="J127" s="276"/>
      <c r="K127" s="277"/>
      <c r="L127" s="170"/>
      <c r="M127" s="171"/>
      <c r="N127" s="172"/>
      <c r="O127" s="173"/>
      <c r="P127" s="174"/>
      <c r="R127" s="137" t="str">
        <f t="shared" si="26"/>
        <v/>
      </c>
      <c r="AA127" s="50" t="str">
        <f t="shared" si="20"/>
        <v/>
      </c>
      <c r="AB127" s="50" t="str">
        <f t="shared" si="21"/>
        <v/>
      </c>
      <c r="AC127" s="50" t="str">
        <f t="shared" si="22"/>
        <v/>
      </c>
      <c r="AD127" s="50" t="str">
        <f t="shared" si="23"/>
        <v/>
      </c>
      <c r="AE127" s="50" t="str">
        <f t="shared" si="24"/>
        <v/>
      </c>
    </row>
    <row r="128" spans="1:31" ht="20.100000000000001" customHeight="1" x14ac:dyDescent="0.2">
      <c r="A128" s="184" t="str">
        <f t="shared" si="27"/>
        <v/>
      </c>
      <c r="B128" s="185"/>
      <c r="C128" s="186"/>
      <c r="D128" s="180" t="str">
        <f t="shared" si="25"/>
        <v/>
      </c>
      <c r="E128" s="185"/>
      <c r="F128" s="156"/>
      <c r="G128" s="157"/>
      <c r="H128" s="158"/>
      <c r="I128" s="159"/>
      <c r="J128" s="276"/>
      <c r="K128" s="277"/>
      <c r="L128" s="170"/>
      <c r="M128" s="171"/>
      <c r="N128" s="172"/>
      <c r="O128" s="173"/>
      <c r="P128" s="174"/>
      <c r="R128" s="137" t="str">
        <f t="shared" si="26"/>
        <v/>
      </c>
      <c r="AA128" s="50" t="str">
        <f t="shared" si="20"/>
        <v/>
      </c>
      <c r="AB128" s="50" t="str">
        <f t="shared" si="21"/>
        <v/>
      </c>
      <c r="AC128" s="50" t="str">
        <f t="shared" si="22"/>
        <v/>
      </c>
      <c r="AD128" s="50" t="str">
        <f t="shared" si="23"/>
        <v/>
      </c>
      <c r="AE128" s="50" t="str">
        <f t="shared" si="24"/>
        <v/>
      </c>
    </row>
    <row r="129" spans="1:31" ht="20.100000000000001" customHeight="1" x14ac:dyDescent="0.2">
      <c r="A129" s="184" t="str">
        <f t="shared" si="27"/>
        <v/>
      </c>
      <c r="B129" s="185"/>
      <c r="C129" s="186"/>
      <c r="D129" s="180" t="str">
        <f t="shared" si="25"/>
        <v/>
      </c>
      <c r="E129" s="185"/>
      <c r="F129" s="156"/>
      <c r="G129" s="157"/>
      <c r="H129" s="158"/>
      <c r="I129" s="159"/>
      <c r="J129" s="276"/>
      <c r="K129" s="277"/>
      <c r="L129" s="170"/>
      <c r="M129" s="171"/>
      <c r="N129" s="172"/>
      <c r="O129" s="173"/>
      <c r="P129" s="174"/>
      <c r="R129" s="137" t="str">
        <f t="shared" si="26"/>
        <v/>
      </c>
      <c r="AA129" s="50" t="str">
        <f t="shared" si="20"/>
        <v/>
      </c>
      <c r="AB129" s="50" t="str">
        <f t="shared" si="21"/>
        <v/>
      </c>
      <c r="AC129" s="50" t="str">
        <f t="shared" si="22"/>
        <v/>
      </c>
      <c r="AD129" s="50" t="str">
        <f t="shared" si="23"/>
        <v/>
      </c>
      <c r="AE129" s="50" t="str">
        <f t="shared" si="24"/>
        <v/>
      </c>
    </row>
    <row r="130" spans="1:31" ht="20.100000000000001" customHeight="1" x14ac:dyDescent="0.2">
      <c r="A130" s="184" t="str">
        <f t="shared" si="27"/>
        <v/>
      </c>
      <c r="B130" s="185"/>
      <c r="C130" s="186"/>
      <c r="D130" s="180" t="str">
        <f t="shared" si="25"/>
        <v/>
      </c>
      <c r="E130" s="185"/>
      <c r="F130" s="156"/>
      <c r="G130" s="157"/>
      <c r="H130" s="158"/>
      <c r="I130" s="159"/>
      <c r="J130" s="276"/>
      <c r="K130" s="277"/>
      <c r="L130" s="170"/>
      <c r="M130" s="171"/>
      <c r="N130" s="172"/>
      <c r="O130" s="173"/>
      <c r="P130" s="174"/>
      <c r="R130" s="137" t="str">
        <f t="shared" si="26"/>
        <v/>
      </c>
      <c r="AA130" s="50" t="str">
        <f t="shared" si="20"/>
        <v/>
      </c>
      <c r="AB130" s="50" t="str">
        <f t="shared" si="21"/>
        <v/>
      </c>
      <c r="AC130" s="50" t="str">
        <f t="shared" si="22"/>
        <v/>
      </c>
      <c r="AD130" s="50" t="str">
        <f t="shared" si="23"/>
        <v/>
      </c>
      <c r="AE130" s="50" t="str">
        <f t="shared" si="24"/>
        <v/>
      </c>
    </row>
    <row r="131" spans="1:31" ht="20.100000000000001" customHeight="1" x14ac:dyDescent="0.2">
      <c r="A131" s="184" t="str">
        <f t="shared" si="27"/>
        <v/>
      </c>
      <c r="B131" s="185"/>
      <c r="C131" s="186"/>
      <c r="D131" s="180" t="str">
        <f t="shared" si="25"/>
        <v/>
      </c>
      <c r="E131" s="185"/>
      <c r="F131" s="156"/>
      <c r="G131" s="157"/>
      <c r="H131" s="158"/>
      <c r="I131" s="159"/>
      <c r="J131" s="276"/>
      <c r="K131" s="277"/>
      <c r="L131" s="170"/>
      <c r="M131" s="171"/>
      <c r="N131" s="172"/>
      <c r="O131" s="173"/>
      <c r="P131" s="174"/>
      <c r="R131" s="137" t="str">
        <f t="shared" si="26"/>
        <v/>
      </c>
      <c r="AA131" s="50" t="str">
        <f t="shared" si="20"/>
        <v/>
      </c>
      <c r="AB131" s="50" t="str">
        <f t="shared" si="21"/>
        <v/>
      </c>
      <c r="AC131" s="50" t="str">
        <f t="shared" si="22"/>
        <v/>
      </c>
      <c r="AD131" s="50" t="str">
        <f t="shared" si="23"/>
        <v/>
      </c>
      <c r="AE131" s="50" t="str">
        <f t="shared" si="24"/>
        <v/>
      </c>
    </row>
    <row r="132" spans="1:31" ht="20.100000000000001" customHeight="1" x14ac:dyDescent="0.2">
      <c r="A132" s="184" t="str">
        <f t="shared" si="27"/>
        <v/>
      </c>
      <c r="B132" s="185"/>
      <c r="C132" s="186"/>
      <c r="D132" s="180" t="str">
        <f t="shared" si="25"/>
        <v/>
      </c>
      <c r="E132" s="185"/>
      <c r="F132" s="156"/>
      <c r="G132" s="157"/>
      <c r="H132" s="158"/>
      <c r="I132" s="159"/>
      <c r="J132" s="276"/>
      <c r="K132" s="277"/>
      <c r="L132" s="170"/>
      <c r="M132" s="171"/>
      <c r="N132" s="172"/>
      <c r="O132" s="173"/>
      <c r="P132" s="174"/>
      <c r="R132" s="137" t="str">
        <f t="shared" si="26"/>
        <v/>
      </c>
      <c r="AA132" s="50" t="str">
        <f t="shared" si="20"/>
        <v/>
      </c>
      <c r="AB132" s="50" t="str">
        <f t="shared" si="21"/>
        <v/>
      </c>
      <c r="AC132" s="50" t="str">
        <f t="shared" si="22"/>
        <v/>
      </c>
      <c r="AD132" s="50" t="str">
        <f t="shared" si="23"/>
        <v/>
      </c>
      <c r="AE132" s="50" t="str">
        <f t="shared" si="24"/>
        <v/>
      </c>
    </row>
    <row r="133" spans="1:31" ht="20.100000000000001" customHeight="1" x14ac:dyDescent="0.2">
      <c r="A133" s="184" t="str">
        <f t="shared" si="27"/>
        <v/>
      </c>
      <c r="B133" s="185"/>
      <c r="C133" s="186"/>
      <c r="D133" s="180" t="str">
        <f t="shared" si="25"/>
        <v/>
      </c>
      <c r="E133" s="185"/>
      <c r="F133" s="156"/>
      <c r="G133" s="157"/>
      <c r="H133" s="158"/>
      <c r="I133" s="159"/>
      <c r="J133" s="276"/>
      <c r="K133" s="277"/>
      <c r="L133" s="170"/>
      <c r="M133" s="171"/>
      <c r="N133" s="172"/>
      <c r="O133" s="173"/>
      <c r="P133" s="174"/>
      <c r="R133" s="137" t="str">
        <f t="shared" si="26"/>
        <v/>
      </c>
      <c r="AA133" s="50" t="str">
        <f t="shared" si="20"/>
        <v/>
      </c>
      <c r="AB133" s="50" t="str">
        <f t="shared" si="21"/>
        <v/>
      </c>
      <c r="AC133" s="50" t="str">
        <f t="shared" si="22"/>
        <v/>
      </c>
      <c r="AD133" s="50" t="str">
        <f t="shared" si="23"/>
        <v/>
      </c>
      <c r="AE133" s="50" t="str">
        <f t="shared" si="24"/>
        <v/>
      </c>
    </row>
    <row r="134" spans="1:31" ht="20.100000000000001" customHeight="1" x14ac:dyDescent="0.2">
      <c r="A134" s="184" t="str">
        <f t="shared" si="27"/>
        <v/>
      </c>
      <c r="B134" s="185"/>
      <c r="C134" s="186"/>
      <c r="D134" s="180" t="str">
        <f t="shared" si="25"/>
        <v/>
      </c>
      <c r="E134" s="185"/>
      <c r="F134" s="156"/>
      <c r="G134" s="157"/>
      <c r="H134" s="158"/>
      <c r="I134" s="159"/>
      <c r="J134" s="276"/>
      <c r="K134" s="277"/>
      <c r="L134" s="170"/>
      <c r="M134" s="171"/>
      <c r="N134" s="172"/>
      <c r="O134" s="173"/>
      <c r="P134" s="174"/>
      <c r="R134" s="137" t="str">
        <f t="shared" si="26"/>
        <v/>
      </c>
      <c r="AA134" s="50" t="str">
        <f t="shared" si="20"/>
        <v/>
      </c>
      <c r="AB134" s="50" t="str">
        <f t="shared" si="21"/>
        <v/>
      </c>
      <c r="AC134" s="50" t="str">
        <f t="shared" si="22"/>
        <v/>
      </c>
      <c r="AD134" s="50" t="str">
        <f t="shared" si="23"/>
        <v/>
      </c>
      <c r="AE134" s="50" t="str">
        <f t="shared" si="24"/>
        <v/>
      </c>
    </row>
    <row r="135" spans="1:31" ht="20.100000000000001" customHeight="1" x14ac:dyDescent="0.2">
      <c r="A135" s="184" t="str">
        <f t="shared" si="27"/>
        <v/>
      </c>
      <c r="B135" s="185"/>
      <c r="C135" s="186"/>
      <c r="D135" s="180" t="str">
        <f t="shared" si="25"/>
        <v/>
      </c>
      <c r="E135" s="185"/>
      <c r="F135" s="156"/>
      <c r="G135" s="157"/>
      <c r="H135" s="158"/>
      <c r="I135" s="159"/>
      <c r="J135" s="276"/>
      <c r="K135" s="277"/>
      <c r="L135" s="170"/>
      <c r="M135" s="171"/>
      <c r="N135" s="172"/>
      <c r="O135" s="173"/>
      <c r="P135" s="174"/>
      <c r="R135" s="137" t="str">
        <f t="shared" si="26"/>
        <v/>
      </c>
      <c r="AA135" s="50" t="str">
        <f t="shared" si="20"/>
        <v/>
      </c>
      <c r="AB135" s="50" t="str">
        <f t="shared" si="21"/>
        <v/>
      </c>
      <c r="AC135" s="50" t="str">
        <f t="shared" si="22"/>
        <v/>
      </c>
      <c r="AD135" s="50" t="str">
        <f t="shared" si="23"/>
        <v/>
      </c>
      <c r="AE135" s="50" t="str">
        <f t="shared" si="24"/>
        <v/>
      </c>
    </row>
    <row r="136" spans="1:31" ht="20.100000000000001" customHeight="1" x14ac:dyDescent="0.2">
      <c r="A136" s="184" t="str">
        <f t="shared" si="27"/>
        <v/>
      </c>
      <c r="B136" s="185"/>
      <c r="C136" s="186"/>
      <c r="D136" s="180" t="str">
        <f t="shared" si="25"/>
        <v/>
      </c>
      <c r="E136" s="185"/>
      <c r="F136" s="156"/>
      <c r="G136" s="157"/>
      <c r="H136" s="158"/>
      <c r="I136" s="159"/>
      <c r="J136" s="276"/>
      <c r="K136" s="277"/>
      <c r="L136" s="170"/>
      <c r="M136" s="171"/>
      <c r="N136" s="172"/>
      <c r="O136" s="173"/>
      <c r="P136" s="174"/>
      <c r="R136" s="137" t="str">
        <f t="shared" si="26"/>
        <v/>
      </c>
      <c r="AA136" s="50" t="str">
        <f t="shared" si="20"/>
        <v/>
      </c>
      <c r="AB136" s="50" t="str">
        <f t="shared" si="21"/>
        <v/>
      </c>
      <c r="AC136" s="50" t="str">
        <f t="shared" si="22"/>
        <v/>
      </c>
      <c r="AD136" s="50" t="str">
        <f t="shared" si="23"/>
        <v/>
      </c>
      <c r="AE136" s="50" t="str">
        <f t="shared" si="24"/>
        <v/>
      </c>
    </row>
    <row r="137" spans="1:31" ht="20.100000000000001" customHeight="1" x14ac:dyDescent="0.2">
      <c r="A137" s="184" t="str">
        <f t="shared" si="27"/>
        <v/>
      </c>
      <c r="B137" s="185"/>
      <c r="C137" s="186"/>
      <c r="D137" s="180" t="str">
        <f t="shared" si="25"/>
        <v/>
      </c>
      <c r="E137" s="185"/>
      <c r="F137" s="156"/>
      <c r="G137" s="157"/>
      <c r="H137" s="158"/>
      <c r="I137" s="159"/>
      <c r="J137" s="276"/>
      <c r="K137" s="277"/>
      <c r="L137" s="170"/>
      <c r="M137" s="171"/>
      <c r="N137" s="172"/>
      <c r="O137" s="173"/>
      <c r="P137" s="174"/>
      <c r="R137" s="137" t="str">
        <f t="shared" si="26"/>
        <v/>
      </c>
      <c r="AA137" s="50" t="str">
        <f t="shared" si="20"/>
        <v/>
      </c>
      <c r="AB137" s="50" t="str">
        <f t="shared" si="21"/>
        <v/>
      </c>
      <c r="AC137" s="50" t="str">
        <f t="shared" si="22"/>
        <v/>
      </c>
      <c r="AD137" s="50" t="str">
        <f t="shared" si="23"/>
        <v/>
      </c>
      <c r="AE137" s="50" t="str">
        <f t="shared" si="24"/>
        <v/>
      </c>
    </row>
    <row r="138" spans="1:31" ht="20.100000000000001" customHeight="1" x14ac:dyDescent="0.2">
      <c r="A138" s="184" t="str">
        <f t="shared" si="27"/>
        <v/>
      </c>
      <c r="B138" s="185"/>
      <c r="C138" s="186"/>
      <c r="D138" s="180" t="str">
        <f t="shared" si="25"/>
        <v/>
      </c>
      <c r="E138" s="185"/>
      <c r="F138" s="156"/>
      <c r="G138" s="157"/>
      <c r="H138" s="158"/>
      <c r="I138" s="159"/>
      <c r="J138" s="276"/>
      <c r="K138" s="277"/>
      <c r="L138" s="170"/>
      <c r="M138" s="171"/>
      <c r="N138" s="172"/>
      <c r="O138" s="173"/>
      <c r="P138" s="174"/>
      <c r="R138" s="137" t="str">
        <f t="shared" si="26"/>
        <v/>
      </c>
      <c r="AA138" s="50" t="str">
        <f t="shared" si="20"/>
        <v/>
      </c>
      <c r="AB138" s="50" t="str">
        <f t="shared" si="21"/>
        <v/>
      </c>
      <c r="AC138" s="50" t="str">
        <f t="shared" si="22"/>
        <v/>
      </c>
      <c r="AD138" s="50" t="str">
        <f t="shared" si="23"/>
        <v/>
      </c>
      <c r="AE138" s="50" t="str">
        <f t="shared" si="24"/>
        <v/>
      </c>
    </row>
    <row r="139" spans="1:31" ht="20.100000000000001" customHeight="1" x14ac:dyDescent="0.2">
      <c r="A139" s="184" t="str">
        <f t="shared" si="27"/>
        <v/>
      </c>
      <c r="B139" s="185"/>
      <c r="C139" s="186"/>
      <c r="D139" s="180" t="str">
        <f t="shared" si="25"/>
        <v/>
      </c>
      <c r="E139" s="185"/>
      <c r="F139" s="156"/>
      <c r="G139" s="157"/>
      <c r="H139" s="158"/>
      <c r="I139" s="159"/>
      <c r="J139" s="276"/>
      <c r="K139" s="277"/>
      <c r="L139" s="170"/>
      <c r="M139" s="171"/>
      <c r="N139" s="172"/>
      <c r="O139" s="173"/>
      <c r="P139" s="174"/>
      <c r="R139" s="137" t="str">
        <f t="shared" si="26"/>
        <v/>
      </c>
      <c r="AA139" s="50" t="str">
        <f t="shared" si="20"/>
        <v/>
      </c>
      <c r="AB139" s="50" t="str">
        <f t="shared" si="21"/>
        <v/>
      </c>
      <c r="AC139" s="50" t="str">
        <f t="shared" si="22"/>
        <v/>
      </c>
      <c r="AD139" s="50" t="str">
        <f t="shared" si="23"/>
        <v/>
      </c>
      <c r="AE139" s="50" t="str">
        <f t="shared" si="24"/>
        <v/>
      </c>
    </row>
    <row r="140" spans="1:31" ht="20.100000000000001" customHeight="1" x14ac:dyDescent="0.2">
      <c r="A140" s="184" t="str">
        <f t="shared" si="27"/>
        <v/>
      </c>
      <c r="B140" s="185"/>
      <c r="C140" s="186"/>
      <c r="D140" s="180" t="str">
        <f t="shared" si="25"/>
        <v/>
      </c>
      <c r="E140" s="185"/>
      <c r="F140" s="156"/>
      <c r="G140" s="157"/>
      <c r="H140" s="158"/>
      <c r="I140" s="159"/>
      <c r="J140" s="276"/>
      <c r="K140" s="277"/>
      <c r="L140" s="170"/>
      <c r="M140" s="171"/>
      <c r="N140" s="172"/>
      <c r="O140" s="173"/>
      <c r="P140" s="174"/>
      <c r="R140" s="137" t="str">
        <f t="shared" si="26"/>
        <v/>
      </c>
      <c r="AA140" s="50" t="str">
        <f t="shared" si="20"/>
        <v/>
      </c>
      <c r="AB140" s="50" t="str">
        <f t="shared" si="21"/>
        <v/>
      </c>
      <c r="AC140" s="50" t="str">
        <f t="shared" si="22"/>
        <v/>
      </c>
      <c r="AD140" s="50" t="str">
        <f t="shared" si="23"/>
        <v/>
      </c>
      <c r="AE140" s="50" t="str">
        <f t="shared" si="24"/>
        <v/>
      </c>
    </row>
    <row r="141" spans="1:31" ht="20.100000000000001" customHeight="1" x14ac:dyDescent="0.2">
      <c r="A141" s="184" t="str">
        <f t="shared" si="27"/>
        <v/>
      </c>
      <c r="B141" s="185"/>
      <c r="C141" s="186"/>
      <c r="D141" s="180" t="str">
        <f t="shared" si="25"/>
        <v/>
      </c>
      <c r="E141" s="185"/>
      <c r="F141" s="156"/>
      <c r="G141" s="157"/>
      <c r="H141" s="158"/>
      <c r="I141" s="159"/>
      <c r="J141" s="276"/>
      <c r="K141" s="277"/>
      <c r="L141" s="170"/>
      <c r="M141" s="171"/>
      <c r="N141" s="172"/>
      <c r="O141" s="173"/>
      <c r="P141" s="174"/>
      <c r="R141" s="137" t="str">
        <f t="shared" si="26"/>
        <v/>
      </c>
      <c r="AA141" s="50" t="str">
        <f t="shared" si="20"/>
        <v/>
      </c>
      <c r="AB141" s="50" t="str">
        <f t="shared" si="21"/>
        <v/>
      </c>
      <c r="AC141" s="50" t="str">
        <f t="shared" si="22"/>
        <v/>
      </c>
      <c r="AD141" s="50" t="str">
        <f t="shared" si="23"/>
        <v/>
      </c>
      <c r="AE141" s="50" t="str">
        <f t="shared" si="24"/>
        <v/>
      </c>
    </row>
    <row r="142" spans="1:31" ht="20.100000000000001" customHeight="1" x14ac:dyDescent="0.2">
      <c r="A142" s="184" t="str">
        <f t="shared" si="27"/>
        <v/>
      </c>
      <c r="B142" s="185"/>
      <c r="C142" s="186"/>
      <c r="D142" s="180" t="str">
        <f t="shared" si="25"/>
        <v/>
      </c>
      <c r="E142" s="185"/>
      <c r="F142" s="156"/>
      <c r="G142" s="157"/>
      <c r="H142" s="158"/>
      <c r="I142" s="159"/>
      <c r="J142" s="276"/>
      <c r="K142" s="277"/>
      <c r="L142" s="170"/>
      <c r="M142" s="171"/>
      <c r="N142" s="172"/>
      <c r="O142" s="173"/>
      <c r="P142" s="174"/>
      <c r="R142" s="137" t="str">
        <f t="shared" si="26"/>
        <v/>
      </c>
      <c r="AA142" s="50" t="str">
        <f t="shared" si="20"/>
        <v/>
      </c>
      <c r="AB142" s="50" t="str">
        <f t="shared" si="21"/>
        <v/>
      </c>
      <c r="AC142" s="50" t="str">
        <f t="shared" si="22"/>
        <v/>
      </c>
      <c r="AD142" s="50" t="str">
        <f t="shared" si="23"/>
        <v/>
      </c>
      <c r="AE142" s="50" t="str">
        <f t="shared" si="24"/>
        <v/>
      </c>
    </row>
    <row r="143" spans="1:31" ht="20.100000000000001" customHeight="1" x14ac:dyDescent="0.2">
      <c r="A143" s="184" t="str">
        <f t="shared" si="27"/>
        <v/>
      </c>
      <c r="B143" s="185"/>
      <c r="C143" s="186"/>
      <c r="D143" s="180" t="str">
        <f t="shared" si="25"/>
        <v/>
      </c>
      <c r="E143" s="185"/>
      <c r="F143" s="156"/>
      <c r="G143" s="157"/>
      <c r="H143" s="158"/>
      <c r="I143" s="159"/>
      <c r="J143" s="276"/>
      <c r="K143" s="277"/>
      <c r="L143" s="170"/>
      <c r="M143" s="171"/>
      <c r="N143" s="172"/>
      <c r="O143" s="173"/>
      <c r="P143" s="174"/>
      <c r="R143" s="137" t="str">
        <f t="shared" si="26"/>
        <v/>
      </c>
      <c r="AA143" s="50" t="str">
        <f t="shared" si="20"/>
        <v/>
      </c>
      <c r="AB143" s="50" t="str">
        <f t="shared" si="21"/>
        <v/>
      </c>
      <c r="AC143" s="50" t="str">
        <f t="shared" si="22"/>
        <v/>
      </c>
      <c r="AD143" s="50" t="str">
        <f t="shared" si="23"/>
        <v/>
      </c>
      <c r="AE143" s="50" t="str">
        <f t="shared" si="24"/>
        <v/>
      </c>
    </row>
    <row r="144" spans="1:31" ht="20.100000000000001" customHeight="1" x14ac:dyDescent="0.2">
      <c r="A144" s="184" t="str">
        <f t="shared" si="27"/>
        <v/>
      </c>
      <c r="B144" s="185"/>
      <c r="C144" s="186"/>
      <c r="D144" s="180" t="str">
        <f t="shared" ref="D144:D165" si="28">IF(C144="","",ROUNDDOWN((($BA$1-C144)/365.25),0))</f>
        <v/>
      </c>
      <c r="E144" s="185"/>
      <c r="F144" s="156"/>
      <c r="G144" s="157"/>
      <c r="H144" s="158"/>
      <c r="I144" s="159"/>
      <c r="J144" s="276"/>
      <c r="K144" s="277"/>
      <c r="L144" s="170"/>
      <c r="M144" s="171"/>
      <c r="N144" s="172"/>
      <c r="O144" s="173"/>
      <c r="P144" s="174"/>
      <c r="R144" s="137" t="str">
        <f t="shared" ref="R144:R165" si="29">IF(B144="","",$C$7)</f>
        <v/>
      </c>
      <c r="AA144" s="50" t="str">
        <f t="shared" si="20"/>
        <v/>
      </c>
      <c r="AB144" s="50" t="str">
        <f t="shared" si="21"/>
        <v/>
      </c>
      <c r="AC144" s="50" t="str">
        <f t="shared" si="22"/>
        <v/>
      </c>
      <c r="AD144" s="50" t="str">
        <f t="shared" si="23"/>
        <v/>
      </c>
      <c r="AE144" s="50" t="str">
        <f t="shared" si="24"/>
        <v/>
      </c>
    </row>
    <row r="145" spans="1:31" ht="20.100000000000001" customHeight="1" x14ac:dyDescent="0.2">
      <c r="A145" s="184" t="str">
        <f t="shared" ref="A145:A165" si="30">IF(B145="","",A144+1)</f>
        <v/>
      </c>
      <c r="B145" s="185"/>
      <c r="C145" s="186"/>
      <c r="D145" s="180" t="str">
        <f t="shared" si="28"/>
        <v/>
      </c>
      <c r="E145" s="185"/>
      <c r="F145" s="156"/>
      <c r="G145" s="157"/>
      <c r="H145" s="158"/>
      <c r="I145" s="159"/>
      <c r="J145" s="276"/>
      <c r="K145" s="277"/>
      <c r="L145" s="170"/>
      <c r="M145" s="171"/>
      <c r="N145" s="172"/>
      <c r="O145" s="173"/>
      <c r="P145" s="174"/>
      <c r="R145" s="137" t="str">
        <f t="shared" si="29"/>
        <v/>
      </c>
      <c r="AA145" s="50" t="str">
        <f t="shared" ref="AA145:AA165" si="31">IF(B145="","",1)</f>
        <v/>
      </c>
      <c r="AB145" s="50" t="str">
        <f t="shared" si="21"/>
        <v/>
      </c>
      <c r="AC145" s="50" t="str">
        <f t="shared" si="22"/>
        <v/>
      </c>
      <c r="AD145" s="50" t="str">
        <f t="shared" si="23"/>
        <v/>
      </c>
      <c r="AE145" s="50" t="str">
        <f t="shared" si="24"/>
        <v/>
      </c>
    </row>
    <row r="146" spans="1:31" ht="20.100000000000001" customHeight="1" x14ac:dyDescent="0.2">
      <c r="A146" s="184" t="str">
        <f t="shared" si="30"/>
        <v/>
      </c>
      <c r="B146" s="185"/>
      <c r="C146" s="186"/>
      <c r="D146" s="180" t="str">
        <f t="shared" si="28"/>
        <v/>
      </c>
      <c r="E146" s="185"/>
      <c r="F146" s="156"/>
      <c r="G146" s="157"/>
      <c r="H146" s="158"/>
      <c r="I146" s="159"/>
      <c r="J146" s="276"/>
      <c r="K146" s="277"/>
      <c r="L146" s="170"/>
      <c r="M146" s="171"/>
      <c r="N146" s="172"/>
      <c r="O146" s="173"/>
      <c r="P146" s="174"/>
      <c r="R146" s="137" t="str">
        <f t="shared" si="29"/>
        <v/>
      </c>
      <c r="AA146" s="50" t="str">
        <f t="shared" si="31"/>
        <v/>
      </c>
      <c r="AB146" s="50" t="str">
        <f t="shared" ref="AB146:AB165" si="32">IF(L146=$BA$25,$J146,"")</f>
        <v/>
      </c>
      <c r="AC146" s="50" t="str">
        <f t="shared" ref="AC146:AC165" si="33">IF(M146=$BA$25,$J146,"")</f>
        <v/>
      </c>
      <c r="AD146" s="50" t="str">
        <f t="shared" ref="AD146:AD165" si="34">IF(N146=$BA$25,$J146,"")</f>
        <v/>
      </c>
      <c r="AE146" s="50" t="str">
        <f t="shared" ref="AE146:AE165" si="35">IF(O146=$BA$25,$J146,"")</f>
        <v/>
      </c>
    </row>
    <row r="147" spans="1:31" ht="20.100000000000001" customHeight="1" x14ac:dyDescent="0.2">
      <c r="A147" s="184" t="str">
        <f t="shared" si="30"/>
        <v/>
      </c>
      <c r="B147" s="185"/>
      <c r="C147" s="186"/>
      <c r="D147" s="180" t="str">
        <f t="shared" si="28"/>
        <v/>
      </c>
      <c r="E147" s="185"/>
      <c r="F147" s="156"/>
      <c r="G147" s="157"/>
      <c r="H147" s="158"/>
      <c r="I147" s="159"/>
      <c r="J147" s="276"/>
      <c r="K147" s="277"/>
      <c r="L147" s="170"/>
      <c r="M147" s="171"/>
      <c r="N147" s="172"/>
      <c r="O147" s="173"/>
      <c r="P147" s="174"/>
      <c r="R147" s="137" t="str">
        <f t="shared" si="29"/>
        <v/>
      </c>
      <c r="AA147" s="50" t="str">
        <f t="shared" si="31"/>
        <v/>
      </c>
      <c r="AB147" s="50" t="str">
        <f t="shared" si="32"/>
        <v/>
      </c>
      <c r="AC147" s="50" t="str">
        <f t="shared" si="33"/>
        <v/>
      </c>
      <c r="AD147" s="50" t="str">
        <f t="shared" si="34"/>
        <v/>
      </c>
      <c r="AE147" s="50" t="str">
        <f t="shared" si="35"/>
        <v/>
      </c>
    </row>
    <row r="148" spans="1:31" ht="20.100000000000001" customHeight="1" x14ac:dyDescent="0.2">
      <c r="A148" s="184" t="str">
        <f t="shared" si="30"/>
        <v/>
      </c>
      <c r="B148" s="185"/>
      <c r="C148" s="186"/>
      <c r="D148" s="180" t="str">
        <f t="shared" si="28"/>
        <v/>
      </c>
      <c r="E148" s="185"/>
      <c r="F148" s="156"/>
      <c r="G148" s="157"/>
      <c r="H148" s="158"/>
      <c r="I148" s="159"/>
      <c r="J148" s="276"/>
      <c r="K148" s="277"/>
      <c r="L148" s="170"/>
      <c r="M148" s="171"/>
      <c r="N148" s="172"/>
      <c r="O148" s="173"/>
      <c r="P148" s="174"/>
      <c r="R148" s="137" t="str">
        <f t="shared" si="29"/>
        <v/>
      </c>
      <c r="AA148" s="50" t="str">
        <f t="shared" si="31"/>
        <v/>
      </c>
      <c r="AB148" s="50" t="str">
        <f t="shared" si="32"/>
        <v/>
      </c>
      <c r="AC148" s="50" t="str">
        <f t="shared" si="33"/>
        <v/>
      </c>
      <c r="AD148" s="50" t="str">
        <f t="shared" si="34"/>
        <v/>
      </c>
      <c r="AE148" s="50" t="str">
        <f t="shared" si="35"/>
        <v/>
      </c>
    </row>
    <row r="149" spans="1:31" ht="20.100000000000001" customHeight="1" x14ac:dyDescent="0.2">
      <c r="A149" s="184" t="str">
        <f t="shared" si="30"/>
        <v/>
      </c>
      <c r="B149" s="185"/>
      <c r="C149" s="186"/>
      <c r="D149" s="180" t="str">
        <f t="shared" si="28"/>
        <v/>
      </c>
      <c r="E149" s="185"/>
      <c r="F149" s="156"/>
      <c r="G149" s="157"/>
      <c r="H149" s="158"/>
      <c r="I149" s="159"/>
      <c r="J149" s="276"/>
      <c r="K149" s="277"/>
      <c r="L149" s="170"/>
      <c r="M149" s="171"/>
      <c r="N149" s="172"/>
      <c r="O149" s="173"/>
      <c r="P149" s="174"/>
      <c r="R149" s="137" t="str">
        <f t="shared" si="29"/>
        <v/>
      </c>
      <c r="AA149" s="50" t="str">
        <f t="shared" si="31"/>
        <v/>
      </c>
      <c r="AB149" s="50" t="str">
        <f t="shared" si="32"/>
        <v/>
      </c>
      <c r="AC149" s="50" t="str">
        <f t="shared" si="33"/>
        <v/>
      </c>
      <c r="AD149" s="50" t="str">
        <f t="shared" si="34"/>
        <v/>
      </c>
      <c r="AE149" s="50" t="str">
        <f t="shared" si="35"/>
        <v/>
      </c>
    </row>
    <row r="150" spans="1:31" ht="20.100000000000001" customHeight="1" x14ac:dyDescent="0.2">
      <c r="A150" s="184" t="str">
        <f t="shared" si="30"/>
        <v/>
      </c>
      <c r="B150" s="185"/>
      <c r="C150" s="186"/>
      <c r="D150" s="180" t="str">
        <f t="shared" si="28"/>
        <v/>
      </c>
      <c r="E150" s="185"/>
      <c r="F150" s="156"/>
      <c r="G150" s="157"/>
      <c r="H150" s="158"/>
      <c r="I150" s="159"/>
      <c r="J150" s="276"/>
      <c r="K150" s="277"/>
      <c r="L150" s="170"/>
      <c r="M150" s="171"/>
      <c r="N150" s="172"/>
      <c r="O150" s="173"/>
      <c r="P150" s="174"/>
      <c r="R150" s="137" t="str">
        <f t="shared" si="29"/>
        <v/>
      </c>
      <c r="AA150" s="50" t="str">
        <f t="shared" si="31"/>
        <v/>
      </c>
      <c r="AB150" s="50" t="str">
        <f t="shared" si="32"/>
        <v/>
      </c>
      <c r="AC150" s="50" t="str">
        <f t="shared" si="33"/>
        <v/>
      </c>
      <c r="AD150" s="50" t="str">
        <f t="shared" si="34"/>
        <v/>
      </c>
      <c r="AE150" s="50" t="str">
        <f t="shared" si="35"/>
        <v/>
      </c>
    </row>
    <row r="151" spans="1:31" ht="20.100000000000001" customHeight="1" x14ac:dyDescent="0.2">
      <c r="A151" s="184" t="str">
        <f t="shared" si="30"/>
        <v/>
      </c>
      <c r="B151" s="185"/>
      <c r="C151" s="186"/>
      <c r="D151" s="180" t="str">
        <f t="shared" si="28"/>
        <v/>
      </c>
      <c r="E151" s="185"/>
      <c r="F151" s="156"/>
      <c r="G151" s="157"/>
      <c r="H151" s="158"/>
      <c r="I151" s="159"/>
      <c r="J151" s="276"/>
      <c r="K151" s="277"/>
      <c r="L151" s="170"/>
      <c r="M151" s="171"/>
      <c r="N151" s="172"/>
      <c r="O151" s="173"/>
      <c r="P151" s="174"/>
      <c r="R151" s="137" t="str">
        <f t="shared" si="29"/>
        <v/>
      </c>
      <c r="AA151" s="50" t="str">
        <f t="shared" si="31"/>
        <v/>
      </c>
      <c r="AB151" s="50" t="str">
        <f t="shared" si="32"/>
        <v/>
      </c>
      <c r="AC151" s="50" t="str">
        <f t="shared" si="33"/>
        <v/>
      </c>
      <c r="AD151" s="50" t="str">
        <f t="shared" si="34"/>
        <v/>
      </c>
      <c r="AE151" s="50" t="str">
        <f t="shared" si="35"/>
        <v/>
      </c>
    </row>
    <row r="152" spans="1:31" ht="20.100000000000001" customHeight="1" x14ac:dyDescent="0.2">
      <c r="A152" s="184" t="str">
        <f t="shared" si="30"/>
        <v/>
      </c>
      <c r="B152" s="185"/>
      <c r="C152" s="186"/>
      <c r="D152" s="180" t="str">
        <f t="shared" si="28"/>
        <v/>
      </c>
      <c r="E152" s="185"/>
      <c r="F152" s="156"/>
      <c r="G152" s="157"/>
      <c r="H152" s="158"/>
      <c r="I152" s="159"/>
      <c r="J152" s="276"/>
      <c r="K152" s="277"/>
      <c r="L152" s="170"/>
      <c r="M152" s="171"/>
      <c r="N152" s="172"/>
      <c r="O152" s="173"/>
      <c r="P152" s="174"/>
      <c r="R152" s="137" t="str">
        <f t="shared" si="29"/>
        <v/>
      </c>
      <c r="AA152" s="50" t="str">
        <f t="shared" si="31"/>
        <v/>
      </c>
      <c r="AB152" s="50" t="str">
        <f t="shared" si="32"/>
        <v/>
      </c>
      <c r="AC152" s="50" t="str">
        <f t="shared" si="33"/>
        <v/>
      </c>
      <c r="AD152" s="50" t="str">
        <f t="shared" si="34"/>
        <v/>
      </c>
      <c r="AE152" s="50" t="str">
        <f t="shared" si="35"/>
        <v/>
      </c>
    </row>
    <row r="153" spans="1:31" ht="20.100000000000001" customHeight="1" x14ac:dyDescent="0.2">
      <c r="A153" s="184" t="str">
        <f t="shared" si="30"/>
        <v/>
      </c>
      <c r="B153" s="185"/>
      <c r="C153" s="186"/>
      <c r="D153" s="180" t="str">
        <f t="shared" si="28"/>
        <v/>
      </c>
      <c r="E153" s="185"/>
      <c r="F153" s="156"/>
      <c r="G153" s="157"/>
      <c r="H153" s="158"/>
      <c r="I153" s="159"/>
      <c r="J153" s="276"/>
      <c r="K153" s="277"/>
      <c r="L153" s="170"/>
      <c r="M153" s="171"/>
      <c r="N153" s="172"/>
      <c r="O153" s="173"/>
      <c r="P153" s="174"/>
      <c r="R153" s="137" t="str">
        <f t="shared" si="29"/>
        <v/>
      </c>
      <c r="AA153" s="50" t="str">
        <f t="shared" si="31"/>
        <v/>
      </c>
      <c r="AB153" s="50" t="str">
        <f t="shared" si="32"/>
        <v/>
      </c>
      <c r="AC153" s="50" t="str">
        <f t="shared" si="33"/>
        <v/>
      </c>
      <c r="AD153" s="50" t="str">
        <f t="shared" si="34"/>
        <v/>
      </c>
      <c r="AE153" s="50" t="str">
        <f t="shared" si="35"/>
        <v/>
      </c>
    </row>
    <row r="154" spans="1:31" ht="20.100000000000001" customHeight="1" x14ac:dyDescent="0.2">
      <c r="A154" s="184" t="str">
        <f t="shared" si="30"/>
        <v/>
      </c>
      <c r="B154" s="185"/>
      <c r="C154" s="186"/>
      <c r="D154" s="180" t="str">
        <f t="shared" si="28"/>
        <v/>
      </c>
      <c r="E154" s="185"/>
      <c r="F154" s="156"/>
      <c r="G154" s="157"/>
      <c r="H154" s="158"/>
      <c r="I154" s="159"/>
      <c r="J154" s="276"/>
      <c r="K154" s="277"/>
      <c r="L154" s="170"/>
      <c r="M154" s="171"/>
      <c r="N154" s="172"/>
      <c r="O154" s="173"/>
      <c r="P154" s="174"/>
      <c r="R154" s="137" t="str">
        <f t="shared" si="29"/>
        <v/>
      </c>
      <c r="AA154" s="50" t="str">
        <f t="shared" si="31"/>
        <v/>
      </c>
      <c r="AB154" s="50" t="str">
        <f t="shared" si="32"/>
        <v/>
      </c>
      <c r="AC154" s="50" t="str">
        <f t="shared" si="33"/>
        <v/>
      </c>
      <c r="AD154" s="50" t="str">
        <f t="shared" si="34"/>
        <v/>
      </c>
      <c r="AE154" s="50" t="str">
        <f t="shared" si="35"/>
        <v/>
      </c>
    </row>
    <row r="155" spans="1:31" ht="20.100000000000001" customHeight="1" x14ac:dyDescent="0.2">
      <c r="A155" s="184" t="str">
        <f t="shared" si="30"/>
        <v/>
      </c>
      <c r="B155" s="185"/>
      <c r="C155" s="186"/>
      <c r="D155" s="180" t="str">
        <f t="shared" si="28"/>
        <v/>
      </c>
      <c r="E155" s="185"/>
      <c r="F155" s="156"/>
      <c r="G155" s="157"/>
      <c r="H155" s="158"/>
      <c r="I155" s="159"/>
      <c r="J155" s="276"/>
      <c r="K155" s="277"/>
      <c r="L155" s="170"/>
      <c r="M155" s="171"/>
      <c r="N155" s="172"/>
      <c r="O155" s="173"/>
      <c r="P155" s="174"/>
      <c r="R155" s="137" t="str">
        <f t="shared" si="29"/>
        <v/>
      </c>
      <c r="AA155" s="50" t="str">
        <f t="shared" si="31"/>
        <v/>
      </c>
      <c r="AB155" s="50" t="str">
        <f t="shared" si="32"/>
        <v/>
      </c>
      <c r="AC155" s="50" t="str">
        <f t="shared" si="33"/>
        <v/>
      </c>
      <c r="AD155" s="50" t="str">
        <f t="shared" si="34"/>
        <v/>
      </c>
      <c r="AE155" s="50" t="str">
        <f t="shared" si="35"/>
        <v/>
      </c>
    </row>
    <row r="156" spans="1:31" ht="20.100000000000001" customHeight="1" x14ac:dyDescent="0.2">
      <c r="A156" s="184" t="str">
        <f t="shared" si="30"/>
        <v/>
      </c>
      <c r="B156" s="185"/>
      <c r="C156" s="186"/>
      <c r="D156" s="180" t="str">
        <f t="shared" si="28"/>
        <v/>
      </c>
      <c r="E156" s="185"/>
      <c r="F156" s="156"/>
      <c r="G156" s="157"/>
      <c r="H156" s="158"/>
      <c r="I156" s="159"/>
      <c r="J156" s="276"/>
      <c r="K156" s="277"/>
      <c r="L156" s="170"/>
      <c r="M156" s="171"/>
      <c r="N156" s="172"/>
      <c r="O156" s="173"/>
      <c r="P156" s="174"/>
      <c r="R156" s="137" t="str">
        <f t="shared" si="29"/>
        <v/>
      </c>
      <c r="AA156" s="50" t="str">
        <f t="shared" si="31"/>
        <v/>
      </c>
      <c r="AB156" s="50" t="str">
        <f t="shared" si="32"/>
        <v/>
      </c>
      <c r="AC156" s="50" t="str">
        <f t="shared" si="33"/>
        <v/>
      </c>
      <c r="AD156" s="50" t="str">
        <f t="shared" si="34"/>
        <v/>
      </c>
      <c r="AE156" s="50" t="str">
        <f t="shared" si="35"/>
        <v/>
      </c>
    </row>
    <row r="157" spans="1:31" ht="20.100000000000001" customHeight="1" x14ac:dyDescent="0.2">
      <c r="A157" s="184" t="str">
        <f t="shared" si="30"/>
        <v/>
      </c>
      <c r="B157" s="185"/>
      <c r="C157" s="186"/>
      <c r="D157" s="180" t="str">
        <f t="shared" si="28"/>
        <v/>
      </c>
      <c r="E157" s="185"/>
      <c r="F157" s="156"/>
      <c r="G157" s="157"/>
      <c r="H157" s="158"/>
      <c r="I157" s="159"/>
      <c r="J157" s="276"/>
      <c r="K157" s="277"/>
      <c r="L157" s="170"/>
      <c r="M157" s="171"/>
      <c r="N157" s="172"/>
      <c r="O157" s="173"/>
      <c r="P157" s="174"/>
      <c r="R157" s="137" t="str">
        <f t="shared" si="29"/>
        <v/>
      </c>
      <c r="AA157" s="50" t="str">
        <f t="shared" si="31"/>
        <v/>
      </c>
      <c r="AB157" s="50" t="str">
        <f t="shared" si="32"/>
        <v/>
      </c>
      <c r="AC157" s="50" t="str">
        <f t="shared" si="33"/>
        <v/>
      </c>
      <c r="AD157" s="50" t="str">
        <f t="shared" si="34"/>
        <v/>
      </c>
      <c r="AE157" s="50" t="str">
        <f t="shared" si="35"/>
        <v/>
      </c>
    </row>
    <row r="158" spans="1:31" ht="20.100000000000001" customHeight="1" x14ac:dyDescent="0.2">
      <c r="A158" s="184" t="str">
        <f t="shared" si="30"/>
        <v/>
      </c>
      <c r="B158" s="185"/>
      <c r="C158" s="186"/>
      <c r="D158" s="180" t="str">
        <f t="shared" si="28"/>
        <v/>
      </c>
      <c r="E158" s="185"/>
      <c r="F158" s="156"/>
      <c r="G158" s="157"/>
      <c r="H158" s="158"/>
      <c r="I158" s="159"/>
      <c r="J158" s="276"/>
      <c r="K158" s="277"/>
      <c r="L158" s="170"/>
      <c r="M158" s="171"/>
      <c r="N158" s="172"/>
      <c r="O158" s="173"/>
      <c r="P158" s="174"/>
      <c r="R158" s="137" t="str">
        <f t="shared" si="29"/>
        <v/>
      </c>
      <c r="AA158" s="50" t="str">
        <f t="shared" si="31"/>
        <v/>
      </c>
      <c r="AB158" s="50" t="str">
        <f t="shared" si="32"/>
        <v/>
      </c>
      <c r="AC158" s="50" t="str">
        <f t="shared" si="33"/>
        <v/>
      </c>
      <c r="AD158" s="50" t="str">
        <f t="shared" si="34"/>
        <v/>
      </c>
      <c r="AE158" s="50" t="str">
        <f t="shared" si="35"/>
        <v/>
      </c>
    </row>
    <row r="159" spans="1:31" ht="20.100000000000001" customHeight="1" x14ac:dyDescent="0.2">
      <c r="A159" s="184" t="str">
        <f t="shared" si="30"/>
        <v/>
      </c>
      <c r="B159" s="185"/>
      <c r="C159" s="186"/>
      <c r="D159" s="180" t="str">
        <f t="shared" si="28"/>
        <v/>
      </c>
      <c r="E159" s="185"/>
      <c r="F159" s="156"/>
      <c r="G159" s="157"/>
      <c r="H159" s="158"/>
      <c r="I159" s="159"/>
      <c r="J159" s="276"/>
      <c r="K159" s="277"/>
      <c r="L159" s="170"/>
      <c r="M159" s="171"/>
      <c r="N159" s="172"/>
      <c r="O159" s="173"/>
      <c r="P159" s="174"/>
      <c r="R159" s="137" t="str">
        <f t="shared" si="29"/>
        <v/>
      </c>
      <c r="AA159" s="50" t="str">
        <f t="shared" si="31"/>
        <v/>
      </c>
      <c r="AB159" s="50" t="str">
        <f t="shared" si="32"/>
        <v/>
      </c>
      <c r="AC159" s="50" t="str">
        <f t="shared" si="33"/>
        <v/>
      </c>
      <c r="AD159" s="50" t="str">
        <f t="shared" si="34"/>
        <v/>
      </c>
      <c r="AE159" s="50" t="str">
        <f t="shared" si="35"/>
        <v/>
      </c>
    </row>
    <row r="160" spans="1:31" ht="20.100000000000001" customHeight="1" x14ac:dyDescent="0.2">
      <c r="A160" s="184" t="str">
        <f t="shared" si="30"/>
        <v/>
      </c>
      <c r="B160" s="185"/>
      <c r="C160" s="186"/>
      <c r="D160" s="180" t="str">
        <f t="shared" si="28"/>
        <v/>
      </c>
      <c r="E160" s="185"/>
      <c r="F160" s="156"/>
      <c r="G160" s="157"/>
      <c r="H160" s="158"/>
      <c r="I160" s="159"/>
      <c r="J160" s="276"/>
      <c r="K160" s="277"/>
      <c r="L160" s="170"/>
      <c r="M160" s="171"/>
      <c r="N160" s="172"/>
      <c r="O160" s="173"/>
      <c r="P160" s="174"/>
      <c r="R160" s="137" t="str">
        <f t="shared" si="29"/>
        <v/>
      </c>
      <c r="AA160" s="50" t="str">
        <f t="shared" si="31"/>
        <v/>
      </c>
      <c r="AB160" s="50" t="str">
        <f t="shared" si="32"/>
        <v/>
      </c>
      <c r="AC160" s="50" t="str">
        <f t="shared" si="33"/>
        <v/>
      </c>
      <c r="AD160" s="50" t="str">
        <f t="shared" si="34"/>
        <v/>
      </c>
      <c r="AE160" s="50" t="str">
        <f t="shared" si="35"/>
        <v/>
      </c>
    </row>
    <row r="161" spans="1:40" ht="20.100000000000001" customHeight="1" x14ac:dyDescent="0.2">
      <c r="A161" s="184" t="str">
        <f t="shared" si="30"/>
        <v/>
      </c>
      <c r="B161" s="185"/>
      <c r="C161" s="186"/>
      <c r="D161" s="180" t="str">
        <f t="shared" si="28"/>
        <v/>
      </c>
      <c r="E161" s="185"/>
      <c r="F161" s="156"/>
      <c r="G161" s="157"/>
      <c r="H161" s="158"/>
      <c r="I161" s="159"/>
      <c r="J161" s="276"/>
      <c r="K161" s="277"/>
      <c r="L161" s="170"/>
      <c r="M161" s="171"/>
      <c r="N161" s="172"/>
      <c r="O161" s="173"/>
      <c r="P161" s="174"/>
      <c r="R161" s="137" t="str">
        <f t="shared" si="29"/>
        <v/>
      </c>
      <c r="AA161" s="50" t="str">
        <f t="shared" si="31"/>
        <v/>
      </c>
      <c r="AB161" s="50" t="str">
        <f t="shared" si="32"/>
        <v/>
      </c>
      <c r="AC161" s="50" t="str">
        <f t="shared" si="33"/>
        <v/>
      </c>
      <c r="AD161" s="50" t="str">
        <f t="shared" si="34"/>
        <v/>
      </c>
      <c r="AE161" s="50" t="str">
        <f t="shared" si="35"/>
        <v/>
      </c>
    </row>
    <row r="162" spans="1:40" ht="20.100000000000001" customHeight="1" x14ac:dyDescent="0.2">
      <c r="A162" s="184" t="str">
        <f t="shared" si="30"/>
        <v/>
      </c>
      <c r="B162" s="185"/>
      <c r="C162" s="186"/>
      <c r="D162" s="180" t="str">
        <f t="shared" si="28"/>
        <v/>
      </c>
      <c r="E162" s="185"/>
      <c r="F162" s="156"/>
      <c r="G162" s="157"/>
      <c r="H162" s="158"/>
      <c r="I162" s="159"/>
      <c r="J162" s="276"/>
      <c r="K162" s="277"/>
      <c r="L162" s="170"/>
      <c r="M162" s="171"/>
      <c r="N162" s="172"/>
      <c r="O162" s="173"/>
      <c r="P162" s="174"/>
      <c r="R162" s="137" t="str">
        <f t="shared" si="29"/>
        <v/>
      </c>
      <c r="AA162" s="50" t="str">
        <f t="shared" si="31"/>
        <v/>
      </c>
      <c r="AB162" s="50" t="str">
        <f t="shared" si="32"/>
        <v/>
      </c>
      <c r="AC162" s="50" t="str">
        <f t="shared" si="33"/>
        <v/>
      </c>
      <c r="AD162" s="50" t="str">
        <f t="shared" si="34"/>
        <v/>
      </c>
      <c r="AE162" s="50" t="str">
        <f t="shared" si="35"/>
        <v/>
      </c>
    </row>
    <row r="163" spans="1:40" ht="20.100000000000001" customHeight="1" x14ac:dyDescent="0.2">
      <c r="A163" s="184" t="str">
        <f t="shared" si="30"/>
        <v/>
      </c>
      <c r="B163" s="185"/>
      <c r="C163" s="186"/>
      <c r="D163" s="180" t="str">
        <f t="shared" si="28"/>
        <v/>
      </c>
      <c r="E163" s="185"/>
      <c r="F163" s="156"/>
      <c r="G163" s="157"/>
      <c r="H163" s="158"/>
      <c r="I163" s="159"/>
      <c r="J163" s="276"/>
      <c r="K163" s="277"/>
      <c r="L163" s="170"/>
      <c r="M163" s="171"/>
      <c r="N163" s="172"/>
      <c r="O163" s="173"/>
      <c r="P163" s="174"/>
      <c r="R163" s="137" t="str">
        <f t="shared" si="29"/>
        <v/>
      </c>
      <c r="AA163" s="50" t="str">
        <f t="shared" si="31"/>
        <v/>
      </c>
      <c r="AB163" s="50" t="str">
        <f t="shared" si="32"/>
        <v/>
      </c>
      <c r="AC163" s="50" t="str">
        <f t="shared" si="33"/>
        <v/>
      </c>
      <c r="AD163" s="50" t="str">
        <f t="shared" si="34"/>
        <v/>
      </c>
      <c r="AE163" s="50" t="str">
        <f t="shared" si="35"/>
        <v/>
      </c>
    </row>
    <row r="164" spans="1:40" ht="20.100000000000001" customHeight="1" x14ac:dyDescent="0.2">
      <c r="A164" s="184" t="str">
        <f t="shared" si="30"/>
        <v/>
      </c>
      <c r="B164" s="185"/>
      <c r="C164" s="186"/>
      <c r="D164" s="180" t="str">
        <f t="shared" si="28"/>
        <v/>
      </c>
      <c r="E164" s="185"/>
      <c r="F164" s="156"/>
      <c r="G164" s="157"/>
      <c r="H164" s="158"/>
      <c r="I164" s="159"/>
      <c r="J164" s="276"/>
      <c r="K164" s="277"/>
      <c r="L164" s="170"/>
      <c r="M164" s="171"/>
      <c r="N164" s="172"/>
      <c r="O164" s="173"/>
      <c r="P164" s="174"/>
      <c r="R164" s="137" t="str">
        <f t="shared" si="29"/>
        <v/>
      </c>
      <c r="AA164" s="50" t="str">
        <f t="shared" si="31"/>
        <v/>
      </c>
      <c r="AB164" s="50" t="str">
        <f t="shared" si="32"/>
        <v/>
      </c>
      <c r="AC164" s="50" t="str">
        <f t="shared" si="33"/>
        <v/>
      </c>
      <c r="AD164" s="50" t="str">
        <f t="shared" si="34"/>
        <v/>
      </c>
      <c r="AE164" s="50" t="str">
        <f t="shared" si="35"/>
        <v/>
      </c>
    </row>
    <row r="165" spans="1:40" ht="20.100000000000001" customHeight="1" thickBot="1" x14ac:dyDescent="0.25">
      <c r="A165" s="187" t="str">
        <f t="shared" si="30"/>
        <v/>
      </c>
      <c r="B165" s="188"/>
      <c r="C165" s="189"/>
      <c r="D165" s="181" t="str">
        <f t="shared" si="28"/>
        <v/>
      </c>
      <c r="E165" s="188"/>
      <c r="F165" s="160"/>
      <c r="G165" s="161"/>
      <c r="H165" s="162"/>
      <c r="I165" s="163"/>
      <c r="J165" s="278"/>
      <c r="K165" s="279"/>
      <c r="L165" s="175"/>
      <c r="M165" s="176"/>
      <c r="N165" s="177"/>
      <c r="O165" s="178"/>
      <c r="P165" s="179"/>
      <c r="R165" s="137" t="str">
        <f t="shared" si="29"/>
        <v/>
      </c>
      <c r="AA165" s="50" t="str">
        <f t="shared" si="31"/>
        <v/>
      </c>
      <c r="AB165" s="50" t="str">
        <f t="shared" si="32"/>
        <v/>
      </c>
      <c r="AC165" s="50" t="str">
        <f t="shared" si="33"/>
        <v/>
      </c>
      <c r="AD165" s="50" t="str">
        <f t="shared" si="34"/>
        <v/>
      </c>
      <c r="AE165" s="50" t="str">
        <f t="shared" si="35"/>
        <v/>
      </c>
    </row>
    <row r="166" spans="1:40" s="248" customFormat="1" x14ac:dyDescent="0.2">
      <c r="A166" s="350"/>
      <c r="B166" s="351"/>
      <c r="L166" s="352"/>
      <c r="M166" s="352"/>
      <c r="N166" s="352"/>
      <c r="O166" s="352"/>
      <c r="P166" s="352"/>
      <c r="AA166" s="352"/>
      <c r="AB166" s="352"/>
      <c r="AC166" s="352"/>
      <c r="AD166" s="352"/>
      <c r="AE166" s="352"/>
      <c r="AL166" s="352"/>
      <c r="AM166" s="352"/>
      <c r="AN166" s="352"/>
    </row>
    <row r="167" spans="1:40" x14ac:dyDescent="0.2">
      <c r="A167" s="142"/>
      <c r="B167" s="137"/>
    </row>
    <row r="168" spans="1:40" x14ac:dyDescent="0.2">
      <c r="A168" s="142"/>
      <c r="B168" s="137"/>
    </row>
    <row r="169" spans="1:40" x14ac:dyDescent="0.2">
      <c r="A169" s="142"/>
      <c r="B169" s="137"/>
    </row>
    <row r="170" spans="1:40" x14ac:dyDescent="0.2">
      <c r="A170" s="142"/>
      <c r="B170" s="137"/>
    </row>
    <row r="171" spans="1:40" x14ac:dyDescent="0.2">
      <c r="A171" s="142"/>
      <c r="B171" s="137"/>
    </row>
    <row r="172" spans="1:40" x14ac:dyDescent="0.2">
      <c r="A172" s="142"/>
      <c r="B172" s="137"/>
    </row>
    <row r="173" spans="1:40" x14ac:dyDescent="0.2">
      <c r="A173" s="142"/>
      <c r="B173" s="137"/>
    </row>
    <row r="174" spans="1:40" x14ac:dyDescent="0.2">
      <c r="A174" s="142"/>
      <c r="B174" s="137"/>
    </row>
    <row r="175" spans="1:40" x14ac:dyDescent="0.2">
      <c r="A175" s="142"/>
      <c r="B175" s="137"/>
    </row>
    <row r="176" spans="1:40" x14ac:dyDescent="0.2">
      <c r="A176" s="142"/>
      <c r="B176" s="137"/>
    </row>
    <row r="177" spans="1:2" x14ac:dyDescent="0.2">
      <c r="A177" s="142"/>
      <c r="B177" s="137"/>
    </row>
    <row r="178" spans="1:2" x14ac:dyDescent="0.2">
      <c r="A178" s="142"/>
      <c r="B178" s="137"/>
    </row>
    <row r="179" spans="1:2" x14ac:dyDescent="0.2">
      <c r="A179" s="142"/>
      <c r="B179" s="137"/>
    </row>
    <row r="180" spans="1:2" x14ac:dyDescent="0.2">
      <c r="A180" s="142"/>
      <c r="B180" s="137"/>
    </row>
    <row r="181" spans="1:2" x14ac:dyDescent="0.2">
      <c r="A181" s="142"/>
      <c r="B181" s="137"/>
    </row>
    <row r="182" spans="1:2" x14ac:dyDescent="0.2">
      <c r="A182" s="142"/>
      <c r="B182" s="137"/>
    </row>
    <row r="183" spans="1:2" x14ac:dyDescent="0.2">
      <c r="A183" s="142"/>
      <c r="B183" s="137"/>
    </row>
    <row r="184" spans="1:2" x14ac:dyDescent="0.2">
      <c r="A184" s="142"/>
      <c r="B184" s="137"/>
    </row>
    <row r="185" spans="1:2" x14ac:dyDescent="0.2">
      <c r="A185" s="142"/>
      <c r="B185" s="137"/>
    </row>
    <row r="186" spans="1:2" x14ac:dyDescent="0.2">
      <c r="A186" s="142"/>
      <c r="B186" s="137"/>
    </row>
    <row r="187" spans="1:2" x14ac:dyDescent="0.2">
      <c r="A187" s="142"/>
      <c r="B187" s="137"/>
    </row>
    <row r="188" spans="1:2" x14ac:dyDescent="0.2">
      <c r="A188" s="142"/>
      <c r="B188" s="137"/>
    </row>
    <row r="189" spans="1:2" x14ac:dyDescent="0.2">
      <c r="A189" s="142"/>
      <c r="B189" s="137"/>
    </row>
    <row r="190" spans="1:2" x14ac:dyDescent="0.2">
      <c r="A190" s="142"/>
      <c r="B190" s="137"/>
    </row>
    <row r="191" spans="1:2" x14ac:dyDescent="0.2">
      <c r="A191" s="142"/>
      <c r="B191" s="137"/>
    </row>
    <row r="192" spans="1:2" x14ac:dyDescent="0.2">
      <c r="A192" s="142"/>
      <c r="B192" s="137"/>
    </row>
    <row r="193" spans="1:2" x14ac:dyDescent="0.2">
      <c r="A193" s="142"/>
      <c r="B193" s="137"/>
    </row>
    <row r="194" spans="1:2" x14ac:dyDescent="0.2">
      <c r="A194" s="142"/>
      <c r="B194" s="137"/>
    </row>
    <row r="195" spans="1:2" x14ac:dyDescent="0.2">
      <c r="A195" s="142"/>
      <c r="B195" s="137"/>
    </row>
    <row r="196" spans="1:2" x14ac:dyDescent="0.2">
      <c r="A196" s="142"/>
      <c r="B196" s="137"/>
    </row>
    <row r="197" spans="1:2" x14ac:dyDescent="0.2">
      <c r="A197" s="142"/>
      <c r="B197" s="137"/>
    </row>
    <row r="198" spans="1:2" x14ac:dyDescent="0.2">
      <c r="A198" s="142"/>
      <c r="B198" s="137"/>
    </row>
    <row r="199" spans="1:2" x14ac:dyDescent="0.2">
      <c r="A199" s="142"/>
      <c r="B199" s="137"/>
    </row>
  </sheetData>
  <sheetProtection sheet="1"/>
  <mergeCells count="11">
    <mergeCell ref="A7:A8"/>
    <mergeCell ref="A9:A11"/>
    <mergeCell ref="D14:D15"/>
    <mergeCell ref="J14:J15"/>
    <mergeCell ref="F14:I14"/>
    <mergeCell ref="B14:B15"/>
    <mergeCell ref="C14:C15"/>
    <mergeCell ref="E14:E15"/>
    <mergeCell ref="L14:P14"/>
    <mergeCell ref="A14:A15"/>
    <mergeCell ref="K14:K15"/>
  </mergeCells>
  <phoneticPr fontId="7" type="noConversion"/>
  <dataValidations count="3">
    <dataValidation type="list" allowBlank="1" showInputMessage="1" showErrorMessage="1" sqref="J16:J165">
      <formula1>$BA$3:$BA$18</formula1>
    </dataValidation>
    <dataValidation type="list" allowBlank="1" showInputMessage="1" showErrorMessage="1" sqref="K16:K165">
      <formula1>$BA$20:$BA$23</formula1>
    </dataValidation>
    <dataValidation type="list" allowBlank="1" showInputMessage="1" showErrorMessage="1" sqref="L16:O165">
      <formula1>$BA$25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41" fitToHeight="2" orientation="portrait" horizontalDpi="0" verticalDpi="0" r:id="rId1"/>
  <headerFooter alignWithMargins="0">
    <oddFooter>&amp;C&amp;"Calibri,Negrito"&amp;16Página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BP46"/>
  <sheetViews>
    <sheetView showGridLines="0" showRowColHeaders="0" zoomScale="9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B5" sqref="B5"/>
    </sheetView>
  </sheetViews>
  <sheetFormatPr defaultRowHeight="12.75" x14ac:dyDescent="0.2"/>
  <cols>
    <col min="1" max="1" width="20" style="43" customWidth="1"/>
    <col min="2" max="2" width="22" style="43" bestFit="1" customWidth="1"/>
    <col min="3" max="3" width="11.42578125" style="42" customWidth="1"/>
    <col min="4" max="10" width="14.7109375" style="42" customWidth="1"/>
    <col min="11" max="11" width="12.28515625" style="42" customWidth="1"/>
    <col min="12" max="12" width="14.42578125" style="42" customWidth="1"/>
    <col min="13" max="13" width="11" style="42" bestFit="1" customWidth="1"/>
    <col min="14" max="14" width="10.5703125" style="42" customWidth="1"/>
    <col min="15" max="52" width="9.140625" style="42" customWidth="1"/>
    <col min="53" max="53" width="25.7109375" style="42" hidden="1" customWidth="1"/>
    <col min="54" max="61" width="14.7109375" style="42" hidden="1" customWidth="1"/>
    <col min="62" max="63" width="0" style="42" hidden="1" customWidth="1"/>
    <col min="64" max="64" width="7.85546875" style="42" hidden="1" customWidth="1"/>
    <col min="65" max="65" width="17.85546875" style="42" hidden="1" customWidth="1"/>
    <col min="66" max="66" width="3.140625" style="42" hidden="1" customWidth="1"/>
    <col min="67" max="67" width="0" style="42" hidden="1" customWidth="1"/>
    <col min="68" max="68" width="25.85546875" style="42" hidden="1" customWidth="1"/>
    <col min="69" max="78" width="0" style="42" hidden="1" customWidth="1"/>
    <col min="79" max="16384" width="9.140625" style="42"/>
  </cols>
  <sheetData>
    <row r="1" spans="1:68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82"/>
      <c r="L1" s="82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68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82"/>
      <c r="L2" s="82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68" ht="18.75" x14ac:dyDescent="0.2">
      <c r="A3" s="102">
        <f>IF(B5="",'Cadastro da Escola'!B5,'Diagnóstico Infra Estrutura'!B5)</f>
        <v>0</v>
      </c>
      <c r="B3" s="35"/>
      <c r="C3" s="35"/>
      <c r="D3" s="35"/>
      <c r="E3" s="35"/>
      <c r="F3" s="35"/>
      <c r="G3" s="35"/>
      <c r="H3" s="35"/>
      <c r="I3" s="35"/>
      <c r="J3" s="34"/>
      <c r="K3" s="82"/>
      <c r="L3" s="82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68" ht="6.6" customHeight="1" thickBot="1" x14ac:dyDescent="0.25"/>
    <row r="5" spans="1:68" ht="13.5" thickBot="1" x14ac:dyDescent="0.25">
      <c r="A5" s="3" t="s">
        <v>86</v>
      </c>
      <c r="B5" s="26"/>
    </row>
    <row r="6" spans="1:68" ht="6.6" customHeight="1" thickBot="1" x14ac:dyDescent="0.25"/>
    <row r="7" spans="1:68" ht="32.1" customHeight="1" thickBot="1" x14ac:dyDescent="0.25">
      <c r="A7" s="444" t="s">
        <v>10</v>
      </c>
      <c r="B7" s="537" t="s">
        <v>11</v>
      </c>
      <c r="C7" s="538"/>
      <c r="D7" s="44" t="str">
        <f>IF('Cadastro da Escola'!C7="","",'Cadastro da Escola'!C7)</f>
        <v/>
      </c>
      <c r="E7" s="45"/>
      <c r="F7" s="45"/>
      <c r="G7" s="45"/>
      <c r="H7" s="45"/>
      <c r="I7" s="46"/>
    </row>
    <row r="8" spans="1:68" ht="32.1" customHeight="1" thickBot="1" x14ac:dyDescent="0.25">
      <c r="A8" s="445"/>
      <c r="B8" s="535" t="s">
        <v>1</v>
      </c>
      <c r="C8" s="536"/>
      <c r="D8" s="47" t="str">
        <f>IF('Cadastro da Escola'!C9="","",'Cadastro da Escola'!C9)</f>
        <v/>
      </c>
      <c r="E8" s="48"/>
      <c r="F8" s="48"/>
      <c r="G8" s="48"/>
      <c r="H8" s="48"/>
      <c r="I8" s="49"/>
      <c r="J8" s="50"/>
      <c r="L8" s="191" t="s">
        <v>143</v>
      </c>
      <c r="M8" s="403" t="s">
        <v>184</v>
      </c>
      <c r="BA8" s="543" t="s">
        <v>143</v>
      </c>
      <c r="BB8" s="544"/>
    </row>
    <row r="9" spans="1:68" ht="30" customHeight="1" thickBot="1" x14ac:dyDescent="0.25">
      <c r="A9" s="456" t="s">
        <v>12</v>
      </c>
      <c r="B9" s="541" t="s">
        <v>13</v>
      </c>
      <c r="C9" s="542"/>
      <c r="D9" s="44" t="str">
        <f>IF('Cadastro da Escola'!C11="","",'Cadastro da Escola'!C11)</f>
        <v/>
      </c>
      <c r="E9" s="45"/>
      <c r="F9" s="45"/>
      <c r="G9" s="45"/>
      <c r="H9" s="45"/>
      <c r="I9" s="46"/>
      <c r="J9" s="50"/>
      <c r="L9" s="192" t="s">
        <v>144</v>
      </c>
      <c r="M9" s="192">
        <v>0</v>
      </c>
      <c r="BA9" s="192" t="str">
        <f>L9</f>
        <v>BOM</v>
      </c>
      <c r="BB9" s="192">
        <v>0</v>
      </c>
    </row>
    <row r="10" spans="1:68" ht="30" customHeight="1" thickBot="1" x14ac:dyDescent="0.25">
      <c r="A10" s="457"/>
      <c r="B10" s="539" t="s">
        <v>14</v>
      </c>
      <c r="C10" s="540"/>
      <c r="D10" s="51" t="str">
        <f>IF('Cadastro da Escola'!C12="","",'Cadastro da Escola'!C12)</f>
        <v/>
      </c>
      <c r="E10" s="52"/>
      <c r="F10" s="52"/>
      <c r="G10" s="52"/>
      <c r="H10" s="52"/>
      <c r="I10" s="53"/>
      <c r="J10" s="50"/>
      <c r="L10" s="193" t="s">
        <v>145</v>
      </c>
      <c r="M10" s="193">
        <v>5</v>
      </c>
      <c r="BA10" s="193" t="str">
        <f>L10</f>
        <v>RAZOÁVEL</v>
      </c>
      <c r="BB10" s="193">
        <v>5</v>
      </c>
    </row>
    <row r="11" spans="1:68" ht="30" customHeight="1" thickBot="1" x14ac:dyDescent="0.25">
      <c r="A11" s="445"/>
      <c r="B11" s="535" t="s">
        <v>43</v>
      </c>
      <c r="C11" s="536"/>
      <c r="D11" s="47" t="str">
        <f>IF('Cadastro da Escola'!C13="","",'Cadastro da Escola'!C13)</f>
        <v/>
      </c>
      <c r="E11" s="48"/>
      <c r="F11" s="48"/>
      <c r="G11" s="48"/>
      <c r="H11" s="48"/>
      <c r="I11" s="49"/>
      <c r="J11" s="50"/>
      <c r="L11" s="194" t="s">
        <v>146</v>
      </c>
      <c r="M11" s="194">
        <v>10</v>
      </c>
      <c r="BA11" s="194" t="str">
        <f>L11</f>
        <v>RUIM</v>
      </c>
      <c r="BB11" s="194">
        <v>10</v>
      </c>
    </row>
    <row r="12" spans="1:68" x14ac:dyDescent="0.2">
      <c r="A12" s="54"/>
      <c r="B12" s="54"/>
    </row>
    <row r="13" spans="1:68" ht="13.5" thickBot="1" x14ac:dyDescent="0.25"/>
    <row r="14" spans="1:68" ht="15.75" thickBot="1" x14ac:dyDescent="0.3">
      <c r="A14" s="530" t="s">
        <v>135</v>
      </c>
      <c r="B14" s="519" t="s">
        <v>57</v>
      </c>
      <c r="C14" s="527" t="s">
        <v>38</v>
      </c>
      <c r="D14" s="532" t="s">
        <v>141</v>
      </c>
      <c r="E14" s="533"/>
      <c r="F14" s="533"/>
      <c r="G14" s="533"/>
      <c r="H14" s="533"/>
      <c r="I14" s="533"/>
      <c r="J14" s="534"/>
      <c r="K14" s="519" t="s">
        <v>61</v>
      </c>
      <c r="L14" s="520"/>
      <c r="BA14" s="519" t="s">
        <v>57</v>
      </c>
      <c r="BB14" s="527" t="s">
        <v>38</v>
      </c>
      <c r="BC14" s="532" t="s">
        <v>141</v>
      </c>
      <c r="BD14" s="533"/>
      <c r="BE14" s="533"/>
      <c r="BF14" s="533"/>
      <c r="BG14" s="533"/>
      <c r="BH14" s="533"/>
      <c r="BI14" s="534"/>
    </row>
    <row r="15" spans="1:68" ht="30.75" thickBot="1" x14ac:dyDescent="0.25">
      <c r="A15" s="531"/>
      <c r="B15" s="521"/>
      <c r="C15" s="528"/>
      <c r="D15" s="195" t="s">
        <v>55</v>
      </c>
      <c r="E15" s="196" t="s">
        <v>64</v>
      </c>
      <c r="F15" s="196" t="s">
        <v>65</v>
      </c>
      <c r="G15" s="196" t="s">
        <v>66</v>
      </c>
      <c r="H15" s="197" t="s">
        <v>142</v>
      </c>
      <c r="I15" s="196" t="s">
        <v>68</v>
      </c>
      <c r="J15" s="198" t="s">
        <v>67</v>
      </c>
      <c r="K15" s="521"/>
      <c r="L15" s="522"/>
      <c r="BA15" s="521"/>
      <c r="BB15" s="528"/>
      <c r="BC15" s="365" t="str">
        <f>D15</f>
        <v>Acessibilidade</v>
      </c>
      <c r="BD15" s="365" t="str">
        <f t="shared" ref="BD15:BI15" si="0">E15</f>
        <v>Iluminação</v>
      </c>
      <c r="BE15" s="365" t="str">
        <f t="shared" si="0"/>
        <v>Ventilação</v>
      </c>
      <c r="BF15" s="365" t="str">
        <f t="shared" si="0"/>
        <v>Pintura</v>
      </c>
      <c r="BG15" s="365" t="str">
        <f t="shared" si="0"/>
        <v>Móveis / utensílios</v>
      </c>
      <c r="BH15" s="365" t="str">
        <f t="shared" si="0"/>
        <v>Elétrica</v>
      </c>
      <c r="BI15" s="365" t="str">
        <f t="shared" si="0"/>
        <v>Hidráulica</v>
      </c>
      <c r="BJ15" s="364" t="s">
        <v>181</v>
      </c>
      <c r="BL15" s="547" t="s">
        <v>182</v>
      </c>
      <c r="BM15" s="547"/>
      <c r="BO15" s="42" t="s">
        <v>183</v>
      </c>
    </row>
    <row r="16" spans="1:68" ht="15" x14ac:dyDescent="0.25">
      <c r="A16" s="529" t="s">
        <v>136</v>
      </c>
      <c r="B16" s="404" t="s">
        <v>111</v>
      </c>
      <c r="C16" s="207"/>
      <c r="D16" s="208"/>
      <c r="E16" s="209"/>
      <c r="F16" s="209"/>
      <c r="G16" s="209"/>
      <c r="H16" s="209"/>
      <c r="I16" s="209"/>
      <c r="J16" s="210"/>
      <c r="K16" s="507"/>
      <c r="L16" s="508"/>
      <c r="BA16" s="366" t="str">
        <f>B16</f>
        <v>Sala de Aula 1</v>
      </c>
      <c r="BB16" s="353">
        <f>C16</f>
        <v>0</v>
      </c>
      <c r="BC16" s="208" t="str">
        <f>IF(D16=$BA$9,$BB$9,IF(D16=$BA$10,$BB$10,IF(D16=$BA$11,$BB$11,"")))</f>
        <v/>
      </c>
      <c r="BD16" s="209" t="str">
        <f>IF(E16=$BA$9,$BB$9,IF(E16=$BA$10,$BB$10,IF(E16=$BA$11,$BB$11,"")))</f>
        <v/>
      </c>
      <c r="BE16" s="209" t="str">
        <f t="shared" ref="BE16:BI31" si="1">IF(F16=$BA$9,$BB$9,IF(F16=$BA$10,$BB$10,IF(F16=$BA$11,$BB$11,"")))</f>
        <v/>
      </c>
      <c r="BF16" s="209" t="str">
        <f t="shared" si="1"/>
        <v/>
      </c>
      <c r="BG16" s="209" t="str">
        <f t="shared" si="1"/>
        <v/>
      </c>
      <c r="BH16" s="209" t="str">
        <f t="shared" si="1"/>
        <v/>
      </c>
      <c r="BI16" s="210" t="str">
        <f t="shared" si="1"/>
        <v/>
      </c>
      <c r="BJ16" s="371">
        <f>SUM(BC16:BI16)</f>
        <v>0</v>
      </c>
      <c r="BL16" s="50">
        <f>BC46</f>
        <v>0</v>
      </c>
      <c r="BM16" s="50" t="str">
        <f>BC15</f>
        <v>Acessibilidade</v>
      </c>
      <c r="BO16" s="42">
        <f>BJ16</f>
        <v>0</v>
      </c>
      <c r="BP16" s="42" t="str">
        <f>BA16</f>
        <v>Sala de Aula 1</v>
      </c>
    </row>
    <row r="17" spans="1:68" ht="15" x14ac:dyDescent="0.25">
      <c r="A17" s="523"/>
      <c r="B17" s="199" t="s">
        <v>112</v>
      </c>
      <c r="C17" s="211"/>
      <c r="D17" s="212"/>
      <c r="E17" s="213"/>
      <c r="F17" s="213"/>
      <c r="G17" s="213"/>
      <c r="H17" s="213"/>
      <c r="I17" s="213"/>
      <c r="J17" s="214"/>
      <c r="K17" s="509"/>
      <c r="L17" s="510"/>
      <c r="BA17" s="367" t="str">
        <f t="shared" ref="BA17:BA45" si="2">B17</f>
        <v>Sala de Aula 2</v>
      </c>
      <c r="BB17" s="354">
        <f t="shared" ref="BB17:BB45" si="3">C17</f>
        <v>0</v>
      </c>
      <c r="BC17" s="212" t="str">
        <f t="shared" ref="BC17:BD45" si="4">IF(D17=$BA$9,$BB$9,IF(D17=$BA$10,$BB$10,IF(D17=$BA$11,$BB$11,"")))</f>
        <v/>
      </c>
      <c r="BD17" s="213" t="str">
        <f t="shared" si="4"/>
        <v/>
      </c>
      <c r="BE17" s="213" t="str">
        <f t="shared" si="1"/>
        <v/>
      </c>
      <c r="BF17" s="213" t="str">
        <f t="shared" si="1"/>
        <v/>
      </c>
      <c r="BG17" s="213" t="str">
        <f t="shared" si="1"/>
        <v/>
      </c>
      <c r="BH17" s="213" t="str">
        <f t="shared" si="1"/>
        <v/>
      </c>
      <c r="BI17" s="214" t="str">
        <f t="shared" si="1"/>
        <v/>
      </c>
      <c r="BJ17" s="372">
        <f t="shared" ref="BJ17:BJ45" si="5">SUM(BC17:BI17)</f>
        <v>0</v>
      </c>
      <c r="BL17" s="50">
        <f>BD46</f>
        <v>0</v>
      </c>
      <c r="BM17" s="50" t="str">
        <f>BD15</f>
        <v>Iluminação</v>
      </c>
      <c r="BO17" s="42">
        <f t="shared" ref="BO17:BO45" si="6">BJ17</f>
        <v>0</v>
      </c>
      <c r="BP17" s="42" t="str">
        <f t="shared" ref="BP17:BP45" si="7">BA17</f>
        <v>Sala de Aula 2</v>
      </c>
    </row>
    <row r="18" spans="1:68" ht="15" x14ac:dyDescent="0.25">
      <c r="A18" s="523"/>
      <c r="B18" s="199" t="s">
        <v>113</v>
      </c>
      <c r="C18" s="211"/>
      <c r="D18" s="212"/>
      <c r="E18" s="213"/>
      <c r="F18" s="213"/>
      <c r="G18" s="213"/>
      <c r="H18" s="213"/>
      <c r="I18" s="213"/>
      <c r="J18" s="214"/>
      <c r="K18" s="509"/>
      <c r="L18" s="510"/>
      <c r="BA18" s="367" t="str">
        <f t="shared" si="2"/>
        <v>Sala de Aula 3</v>
      </c>
      <c r="BB18" s="354">
        <f t="shared" si="3"/>
        <v>0</v>
      </c>
      <c r="BC18" s="212" t="str">
        <f t="shared" si="4"/>
        <v/>
      </c>
      <c r="BD18" s="213" t="str">
        <f t="shared" si="4"/>
        <v/>
      </c>
      <c r="BE18" s="213" t="str">
        <f t="shared" si="1"/>
        <v/>
      </c>
      <c r="BF18" s="213" t="str">
        <f t="shared" si="1"/>
        <v/>
      </c>
      <c r="BG18" s="213" t="str">
        <f t="shared" si="1"/>
        <v/>
      </c>
      <c r="BH18" s="213" t="str">
        <f t="shared" si="1"/>
        <v/>
      </c>
      <c r="BI18" s="214" t="str">
        <f t="shared" si="1"/>
        <v/>
      </c>
      <c r="BJ18" s="372">
        <f t="shared" si="5"/>
        <v>0</v>
      </c>
      <c r="BL18" s="50">
        <f>BE46</f>
        <v>0</v>
      </c>
      <c r="BM18" s="50" t="str">
        <f>BE15</f>
        <v>Ventilação</v>
      </c>
      <c r="BO18" s="42">
        <f t="shared" si="6"/>
        <v>0</v>
      </c>
      <c r="BP18" s="42" t="str">
        <f t="shared" si="7"/>
        <v>Sala de Aula 3</v>
      </c>
    </row>
    <row r="19" spans="1:68" ht="15" x14ac:dyDescent="0.25">
      <c r="A19" s="523"/>
      <c r="B19" s="199" t="s">
        <v>114</v>
      </c>
      <c r="C19" s="211"/>
      <c r="D19" s="212"/>
      <c r="E19" s="213"/>
      <c r="F19" s="213"/>
      <c r="G19" s="213"/>
      <c r="H19" s="213"/>
      <c r="I19" s="213"/>
      <c r="J19" s="214"/>
      <c r="K19" s="509"/>
      <c r="L19" s="510"/>
      <c r="BA19" s="367" t="str">
        <f t="shared" si="2"/>
        <v>Sala de Aula 4</v>
      </c>
      <c r="BB19" s="354">
        <f t="shared" si="3"/>
        <v>0</v>
      </c>
      <c r="BC19" s="212" t="str">
        <f t="shared" si="4"/>
        <v/>
      </c>
      <c r="BD19" s="213" t="str">
        <f t="shared" si="4"/>
        <v/>
      </c>
      <c r="BE19" s="213" t="str">
        <f t="shared" si="1"/>
        <v/>
      </c>
      <c r="BF19" s="213" t="str">
        <f t="shared" si="1"/>
        <v/>
      </c>
      <c r="BG19" s="213" t="str">
        <f t="shared" si="1"/>
        <v/>
      </c>
      <c r="BH19" s="213" t="str">
        <f t="shared" si="1"/>
        <v/>
      </c>
      <c r="BI19" s="214" t="str">
        <f t="shared" si="1"/>
        <v/>
      </c>
      <c r="BJ19" s="372">
        <f t="shared" si="5"/>
        <v>0</v>
      </c>
      <c r="BL19" s="50">
        <f>BF46</f>
        <v>0</v>
      </c>
      <c r="BM19" s="50" t="str">
        <f>BF15</f>
        <v>Pintura</v>
      </c>
      <c r="BO19" s="42">
        <f t="shared" si="6"/>
        <v>0</v>
      </c>
      <c r="BP19" s="42" t="str">
        <f t="shared" si="7"/>
        <v>Sala de Aula 4</v>
      </c>
    </row>
    <row r="20" spans="1:68" ht="15" x14ac:dyDescent="0.25">
      <c r="A20" s="523"/>
      <c r="B20" s="199" t="s">
        <v>115</v>
      </c>
      <c r="C20" s="211"/>
      <c r="D20" s="212"/>
      <c r="E20" s="213"/>
      <c r="F20" s="213"/>
      <c r="G20" s="213"/>
      <c r="H20" s="213"/>
      <c r="I20" s="213"/>
      <c r="J20" s="214"/>
      <c r="K20" s="509"/>
      <c r="L20" s="510"/>
      <c r="BA20" s="367" t="str">
        <f t="shared" si="2"/>
        <v>Sala de Aula 5</v>
      </c>
      <c r="BB20" s="354">
        <f t="shared" si="3"/>
        <v>0</v>
      </c>
      <c r="BC20" s="212" t="str">
        <f t="shared" si="4"/>
        <v/>
      </c>
      <c r="BD20" s="213" t="str">
        <f t="shared" si="4"/>
        <v/>
      </c>
      <c r="BE20" s="213" t="str">
        <f t="shared" si="1"/>
        <v/>
      </c>
      <c r="BF20" s="213" t="str">
        <f t="shared" si="1"/>
        <v/>
      </c>
      <c r="BG20" s="213" t="str">
        <f t="shared" si="1"/>
        <v/>
      </c>
      <c r="BH20" s="213" t="str">
        <f t="shared" si="1"/>
        <v/>
      </c>
      <c r="BI20" s="214" t="str">
        <f t="shared" si="1"/>
        <v/>
      </c>
      <c r="BJ20" s="372">
        <f t="shared" si="5"/>
        <v>0</v>
      </c>
      <c r="BL20" s="50">
        <f>BG46</f>
        <v>0</v>
      </c>
      <c r="BM20" s="50" t="str">
        <f>BG15</f>
        <v>Móveis / utensílios</v>
      </c>
      <c r="BO20" s="42">
        <f t="shared" si="6"/>
        <v>0</v>
      </c>
      <c r="BP20" s="42" t="str">
        <f t="shared" si="7"/>
        <v>Sala de Aula 5</v>
      </c>
    </row>
    <row r="21" spans="1:68" ht="15" x14ac:dyDescent="0.25">
      <c r="A21" s="523"/>
      <c r="B21" s="199" t="s">
        <v>116</v>
      </c>
      <c r="C21" s="211"/>
      <c r="D21" s="212"/>
      <c r="E21" s="213"/>
      <c r="F21" s="213"/>
      <c r="G21" s="213"/>
      <c r="H21" s="213"/>
      <c r="I21" s="213"/>
      <c r="J21" s="214"/>
      <c r="K21" s="509"/>
      <c r="L21" s="510"/>
      <c r="BA21" s="367" t="str">
        <f t="shared" si="2"/>
        <v>Sala de Aula 6</v>
      </c>
      <c r="BB21" s="354">
        <f t="shared" si="3"/>
        <v>0</v>
      </c>
      <c r="BC21" s="212" t="str">
        <f t="shared" si="4"/>
        <v/>
      </c>
      <c r="BD21" s="213" t="str">
        <f t="shared" si="4"/>
        <v/>
      </c>
      <c r="BE21" s="213" t="str">
        <f t="shared" si="1"/>
        <v/>
      </c>
      <c r="BF21" s="213" t="str">
        <f t="shared" si="1"/>
        <v/>
      </c>
      <c r="BG21" s="213" t="str">
        <f t="shared" si="1"/>
        <v/>
      </c>
      <c r="BH21" s="213" t="str">
        <f t="shared" si="1"/>
        <v/>
      </c>
      <c r="BI21" s="214" t="str">
        <f t="shared" si="1"/>
        <v/>
      </c>
      <c r="BJ21" s="372">
        <f t="shared" si="5"/>
        <v>0</v>
      </c>
      <c r="BL21" s="50">
        <f>BH46</f>
        <v>0</v>
      </c>
      <c r="BM21" s="50" t="str">
        <f>BH15</f>
        <v>Elétrica</v>
      </c>
      <c r="BO21" s="42">
        <f t="shared" si="6"/>
        <v>0</v>
      </c>
      <c r="BP21" s="42" t="str">
        <f t="shared" si="7"/>
        <v>Sala de Aula 6</v>
      </c>
    </row>
    <row r="22" spans="1:68" ht="15" x14ac:dyDescent="0.25">
      <c r="A22" s="523"/>
      <c r="B22" s="199" t="s">
        <v>117</v>
      </c>
      <c r="C22" s="211"/>
      <c r="D22" s="212"/>
      <c r="E22" s="213"/>
      <c r="F22" s="213"/>
      <c r="G22" s="213"/>
      <c r="H22" s="213"/>
      <c r="I22" s="213"/>
      <c r="J22" s="214"/>
      <c r="K22" s="509"/>
      <c r="L22" s="510"/>
      <c r="BA22" s="367" t="str">
        <f t="shared" si="2"/>
        <v>Sala de Aula 7</v>
      </c>
      <c r="BB22" s="354">
        <f t="shared" si="3"/>
        <v>0</v>
      </c>
      <c r="BC22" s="212" t="str">
        <f t="shared" si="4"/>
        <v/>
      </c>
      <c r="BD22" s="213" t="str">
        <f t="shared" si="4"/>
        <v/>
      </c>
      <c r="BE22" s="213" t="str">
        <f t="shared" si="1"/>
        <v/>
      </c>
      <c r="BF22" s="213" t="str">
        <f t="shared" si="1"/>
        <v/>
      </c>
      <c r="BG22" s="213" t="str">
        <f t="shared" si="1"/>
        <v/>
      </c>
      <c r="BH22" s="213" t="str">
        <f t="shared" si="1"/>
        <v/>
      </c>
      <c r="BI22" s="214" t="str">
        <f t="shared" si="1"/>
        <v/>
      </c>
      <c r="BJ22" s="372">
        <f t="shared" si="5"/>
        <v>0</v>
      </c>
      <c r="BL22" s="50">
        <f>BI46</f>
        <v>0</v>
      </c>
      <c r="BM22" s="50" t="str">
        <f>BI15</f>
        <v>Hidráulica</v>
      </c>
      <c r="BO22" s="42">
        <f t="shared" si="6"/>
        <v>0</v>
      </c>
      <c r="BP22" s="42" t="str">
        <f t="shared" si="7"/>
        <v>Sala de Aula 7</v>
      </c>
    </row>
    <row r="23" spans="1:68" ht="15" x14ac:dyDescent="0.25">
      <c r="A23" s="523"/>
      <c r="B23" s="199" t="s">
        <v>118</v>
      </c>
      <c r="C23" s="211"/>
      <c r="D23" s="212"/>
      <c r="E23" s="213"/>
      <c r="F23" s="213"/>
      <c r="G23" s="213"/>
      <c r="H23" s="213"/>
      <c r="I23" s="213"/>
      <c r="J23" s="214"/>
      <c r="K23" s="509"/>
      <c r="L23" s="510"/>
      <c r="BA23" s="367" t="str">
        <f t="shared" si="2"/>
        <v>Sala de Aula 8</v>
      </c>
      <c r="BB23" s="354">
        <f t="shared" si="3"/>
        <v>0</v>
      </c>
      <c r="BC23" s="212" t="str">
        <f t="shared" si="4"/>
        <v/>
      </c>
      <c r="BD23" s="213" t="str">
        <f t="shared" si="4"/>
        <v/>
      </c>
      <c r="BE23" s="213" t="str">
        <f t="shared" si="1"/>
        <v/>
      </c>
      <c r="BF23" s="213" t="str">
        <f t="shared" si="1"/>
        <v/>
      </c>
      <c r="BG23" s="213" t="str">
        <f t="shared" si="1"/>
        <v/>
      </c>
      <c r="BH23" s="213" t="str">
        <f t="shared" si="1"/>
        <v/>
      </c>
      <c r="BI23" s="214" t="str">
        <f t="shared" si="1"/>
        <v/>
      </c>
      <c r="BJ23" s="372">
        <f t="shared" si="5"/>
        <v>0</v>
      </c>
      <c r="BO23" s="42">
        <f t="shared" si="6"/>
        <v>0</v>
      </c>
      <c r="BP23" s="42" t="str">
        <f t="shared" si="7"/>
        <v>Sala de Aula 8</v>
      </c>
    </row>
    <row r="24" spans="1:68" ht="15" x14ac:dyDescent="0.25">
      <c r="A24" s="523"/>
      <c r="B24" s="199" t="s">
        <v>119</v>
      </c>
      <c r="C24" s="211"/>
      <c r="D24" s="212"/>
      <c r="E24" s="213"/>
      <c r="F24" s="213"/>
      <c r="G24" s="213"/>
      <c r="H24" s="213"/>
      <c r="I24" s="213"/>
      <c r="J24" s="214"/>
      <c r="K24" s="509"/>
      <c r="L24" s="510"/>
      <c r="BA24" s="367" t="str">
        <f t="shared" si="2"/>
        <v>Sala de Aula 9</v>
      </c>
      <c r="BB24" s="354">
        <f t="shared" si="3"/>
        <v>0</v>
      </c>
      <c r="BC24" s="212" t="str">
        <f t="shared" si="4"/>
        <v/>
      </c>
      <c r="BD24" s="213" t="str">
        <f t="shared" si="4"/>
        <v/>
      </c>
      <c r="BE24" s="213" t="str">
        <f t="shared" si="1"/>
        <v/>
      </c>
      <c r="BF24" s="213" t="str">
        <f t="shared" si="1"/>
        <v/>
      </c>
      <c r="BG24" s="213" t="str">
        <f t="shared" si="1"/>
        <v/>
      </c>
      <c r="BH24" s="213" t="str">
        <f t="shared" si="1"/>
        <v/>
      </c>
      <c r="BI24" s="214" t="str">
        <f t="shared" si="1"/>
        <v/>
      </c>
      <c r="BJ24" s="372">
        <f t="shared" si="5"/>
        <v>0</v>
      </c>
      <c r="BO24" s="42">
        <f t="shared" si="6"/>
        <v>0</v>
      </c>
      <c r="BP24" s="42" t="str">
        <f t="shared" si="7"/>
        <v>Sala de Aula 9</v>
      </c>
    </row>
    <row r="25" spans="1:68" ht="15" x14ac:dyDescent="0.25">
      <c r="A25" s="523"/>
      <c r="B25" s="199" t="s">
        <v>120</v>
      </c>
      <c r="C25" s="211"/>
      <c r="D25" s="212"/>
      <c r="E25" s="213"/>
      <c r="F25" s="213"/>
      <c r="G25" s="213"/>
      <c r="H25" s="213"/>
      <c r="I25" s="213"/>
      <c r="J25" s="214"/>
      <c r="K25" s="509"/>
      <c r="L25" s="510"/>
      <c r="BA25" s="367" t="str">
        <f t="shared" si="2"/>
        <v>Sala de Aula 10</v>
      </c>
      <c r="BB25" s="354">
        <f t="shared" si="3"/>
        <v>0</v>
      </c>
      <c r="BC25" s="212" t="str">
        <f t="shared" si="4"/>
        <v/>
      </c>
      <c r="BD25" s="213" t="str">
        <f t="shared" si="4"/>
        <v/>
      </c>
      <c r="BE25" s="213" t="str">
        <f t="shared" si="1"/>
        <v/>
      </c>
      <c r="BF25" s="213" t="str">
        <f t="shared" si="1"/>
        <v/>
      </c>
      <c r="BG25" s="213" t="str">
        <f t="shared" si="1"/>
        <v/>
      </c>
      <c r="BH25" s="213" t="str">
        <f t="shared" si="1"/>
        <v/>
      </c>
      <c r="BI25" s="214" t="str">
        <f t="shared" si="1"/>
        <v/>
      </c>
      <c r="BJ25" s="372">
        <f t="shared" si="5"/>
        <v>0</v>
      </c>
      <c r="BO25" s="42">
        <f t="shared" si="6"/>
        <v>0</v>
      </c>
      <c r="BP25" s="42" t="str">
        <f t="shared" si="7"/>
        <v>Sala de Aula 10</v>
      </c>
    </row>
    <row r="26" spans="1:68" ht="15" x14ac:dyDescent="0.25">
      <c r="A26" s="523"/>
      <c r="B26" s="199" t="s">
        <v>121</v>
      </c>
      <c r="C26" s="211"/>
      <c r="D26" s="212"/>
      <c r="E26" s="213"/>
      <c r="F26" s="213"/>
      <c r="G26" s="213"/>
      <c r="H26" s="213"/>
      <c r="I26" s="213"/>
      <c r="J26" s="214"/>
      <c r="K26" s="509"/>
      <c r="L26" s="510"/>
      <c r="BA26" s="367" t="str">
        <f t="shared" si="2"/>
        <v>Sala de Aula 11</v>
      </c>
      <c r="BB26" s="354">
        <f t="shared" si="3"/>
        <v>0</v>
      </c>
      <c r="BC26" s="212" t="str">
        <f t="shared" si="4"/>
        <v/>
      </c>
      <c r="BD26" s="213" t="str">
        <f t="shared" si="4"/>
        <v/>
      </c>
      <c r="BE26" s="213" t="str">
        <f t="shared" si="1"/>
        <v/>
      </c>
      <c r="BF26" s="213" t="str">
        <f t="shared" si="1"/>
        <v/>
      </c>
      <c r="BG26" s="213" t="str">
        <f t="shared" si="1"/>
        <v/>
      </c>
      <c r="BH26" s="213" t="str">
        <f t="shared" si="1"/>
        <v/>
      </c>
      <c r="BI26" s="214" t="str">
        <f t="shared" si="1"/>
        <v/>
      </c>
      <c r="BJ26" s="372">
        <f t="shared" si="5"/>
        <v>0</v>
      </c>
      <c r="BO26" s="42">
        <f t="shared" si="6"/>
        <v>0</v>
      </c>
      <c r="BP26" s="42" t="str">
        <f t="shared" si="7"/>
        <v>Sala de Aula 11</v>
      </c>
    </row>
    <row r="27" spans="1:68" ht="15" x14ac:dyDescent="0.25">
      <c r="A27" s="523"/>
      <c r="B27" s="200" t="s">
        <v>125</v>
      </c>
      <c r="C27" s="211"/>
      <c r="D27" s="212"/>
      <c r="E27" s="213"/>
      <c r="F27" s="213"/>
      <c r="G27" s="213"/>
      <c r="H27" s="213"/>
      <c r="I27" s="213"/>
      <c r="J27" s="214"/>
      <c r="K27" s="509"/>
      <c r="L27" s="510"/>
      <c r="BA27" s="367" t="str">
        <f t="shared" si="2"/>
        <v>Sanitários Femininos</v>
      </c>
      <c r="BB27" s="354">
        <f t="shared" si="3"/>
        <v>0</v>
      </c>
      <c r="BC27" s="212" t="str">
        <f t="shared" si="4"/>
        <v/>
      </c>
      <c r="BD27" s="213" t="str">
        <f t="shared" si="4"/>
        <v/>
      </c>
      <c r="BE27" s="213" t="str">
        <f t="shared" si="1"/>
        <v/>
      </c>
      <c r="BF27" s="213" t="str">
        <f t="shared" si="1"/>
        <v/>
      </c>
      <c r="BG27" s="213" t="str">
        <f t="shared" si="1"/>
        <v/>
      </c>
      <c r="BH27" s="213" t="str">
        <f t="shared" si="1"/>
        <v/>
      </c>
      <c r="BI27" s="214" t="str">
        <f t="shared" si="1"/>
        <v/>
      </c>
      <c r="BJ27" s="372">
        <f t="shared" si="5"/>
        <v>0</v>
      </c>
      <c r="BO27" s="42">
        <f t="shared" si="6"/>
        <v>0</v>
      </c>
      <c r="BP27" s="42" t="str">
        <f t="shared" si="7"/>
        <v>Sanitários Femininos</v>
      </c>
    </row>
    <row r="28" spans="1:68" ht="15.75" thickBot="1" x14ac:dyDescent="0.3">
      <c r="A28" s="526"/>
      <c r="B28" s="201" t="s">
        <v>126</v>
      </c>
      <c r="C28" s="215"/>
      <c r="D28" s="216"/>
      <c r="E28" s="217"/>
      <c r="F28" s="217"/>
      <c r="G28" s="217"/>
      <c r="H28" s="217"/>
      <c r="I28" s="217"/>
      <c r="J28" s="218"/>
      <c r="K28" s="513"/>
      <c r="L28" s="514"/>
      <c r="BA28" s="370" t="str">
        <f t="shared" si="2"/>
        <v>Sanitários Masculinos</v>
      </c>
      <c r="BB28" s="358">
        <f t="shared" si="3"/>
        <v>0</v>
      </c>
      <c r="BC28" s="216" t="str">
        <f t="shared" si="4"/>
        <v/>
      </c>
      <c r="BD28" s="217" t="str">
        <f t="shared" si="4"/>
        <v/>
      </c>
      <c r="BE28" s="217" t="str">
        <f t="shared" si="1"/>
        <v/>
      </c>
      <c r="BF28" s="217" t="str">
        <f t="shared" si="1"/>
        <v/>
      </c>
      <c r="BG28" s="217" t="str">
        <f t="shared" si="1"/>
        <v/>
      </c>
      <c r="BH28" s="217" t="str">
        <f t="shared" si="1"/>
        <v/>
      </c>
      <c r="BI28" s="218" t="str">
        <f t="shared" si="1"/>
        <v/>
      </c>
      <c r="BJ28" s="375">
        <f t="shared" si="5"/>
        <v>0</v>
      </c>
      <c r="BO28" s="42">
        <f t="shared" si="6"/>
        <v>0</v>
      </c>
      <c r="BP28" s="42" t="str">
        <f t="shared" si="7"/>
        <v>Sanitários Masculinos</v>
      </c>
    </row>
    <row r="29" spans="1:68" ht="15" x14ac:dyDescent="0.25">
      <c r="A29" s="523" t="s">
        <v>139</v>
      </c>
      <c r="B29" s="202" t="s">
        <v>60</v>
      </c>
      <c r="C29" s="219"/>
      <c r="D29" s="220"/>
      <c r="E29" s="221"/>
      <c r="F29" s="221"/>
      <c r="G29" s="221"/>
      <c r="H29" s="221"/>
      <c r="I29" s="221"/>
      <c r="J29" s="222"/>
      <c r="K29" s="515"/>
      <c r="L29" s="516"/>
      <c r="BA29" s="369" t="str">
        <f t="shared" si="2"/>
        <v>Biblioteca</v>
      </c>
      <c r="BB29" s="355">
        <f t="shared" si="3"/>
        <v>0</v>
      </c>
      <c r="BC29" s="356" t="str">
        <f t="shared" si="4"/>
        <v/>
      </c>
      <c r="BD29" s="357" t="str">
        <f t="shared" si="4"/>
        <v/>
      </c>
      <c r="BE29" s="357" t="str">
        <f t="shared" si="1"/>
        <v/>
      </c>
      <c r="BF29" s="357" t="str">
        <f t="shared" si="1"/>
        <v/>
      </c>
      <c r="BG29" s="357" t="str">
        <f t="shared" si="1"/>
        <v/>
      </c>
      <c r="BH29" s="357" t="str">
        <f t="shared" si="1"/>
        <v/>
      </c>
      <c r="BI29" s="359" t="str">
        <f t="shared" si="1"/>
        <v/>
      </c>
      <c r="BJ29" s="374">
        <f t="shared" si="5"/>
        <v>0</v>
      </c>
      <c r="BO29" s="42">
        <f t="shared" si="6"/>
        <v>0</v>
      </c>
      <c r="BP29" s="42" t="str">
        <f t="shared" si="7"/>
        <v>Biblioteca</v>
      </c>
    </row>
    <row r="30" spans="1:68" ht="15" x14ac:dyDescent="0.25">
      <c r="A30" s="523"/>
      <c r="B30" s="200" t="s">
        <v>129</v>
      </c>
      <c r="C30" s="211"/>
      <c r="D30" s="212"/>
      <c r="E30" s="213"/>
      <c r="F30" s="213"/>
      <c r="G30" s="213"/>
      <c r="H30" s="213"/>
      <c r="I30" s="213"/>
      <c r="J30" s="214"/>
      <c r="K30" s="509"/>
      <c r="L30" s="510"/>
      <c r="BA30" s="367" t="str">
        <f t="shared" si="2"/>
        <v>Sala de Leitura</v>
      </c>
      <c r="BB30" s="354">
        <f t="shared" si="3"/>
        <v>0</v>
      </c>
      <c r="BC30" s="212" t="str">
        <f t="shared" si="4"/>
        <v/>
      </c>
      <c r="BD30" s="213" t="str">
        <f t="shared" si="4"/>
        <v/>
      </c>
      <c r="BE30" s="213" t="str">
        <f t="shared" si="1"/>
        <v/>
      </c>
      <c r="BF30" s="213" t="str">
        <f t="shared" si="1"/>
        <v/>
      </c>
      <c r="BG30" s="213" t="str">
        <f t="shared" si="1"/>
        <v/>
      </c>
      <c r="BH30" s="213" t="str">
        <f t="shared" si="1"/>
        <v/>
      </c>
      <c r="BI30" s="214" t="str">
        <f t="shared" si="1"/>
        <v/>
      </c>
      <c r="BJ30" s="372">
        <f t="shared" si="5"/>
        <v>0</v>
      </c>
      <c r="BO30" s="42">
        <f t="shared" si="6"/>
        <v>0</v>
      </c>
      <c r="BP30" s="42" t="str">
        <f t="shared" si="7"/>
        <v>Sala de Leitura</v>
      </c>
    </row>
    <row r="31" spans="1:68" ht="15" x14ac:dyDescent="0.25">
      <c r="A31" s="523"/>
      <c r="B31" s="200" t="s">
        <v>128</v>
      </c>
      <c r="C31" s="211"/>
      <c r="D31" s="212"/>
      <c r="E31" s="213"/>
      <c r="F31" s="213"/>
      <c r="G31" s="213"/>
      <c r="H31" s="213"/>
      <c r="I31" s="213"/>
      <c r="J31" s="214"/>
      <c r="K31" s="509"/>
      <c r="L31" s="510"/>
      <c r="BA31" s="367" t="str">
        <f t="shared" si="2"/>
        <v>Sala de Informática</v>
      </c>
      <c r="BB31" s="354">
        <f t="shared" si="3"/>
        <v>0</v>
      </c>
      <c r="BC31" s="212" t="str">
        <f t="shared" si="4"/>
        <v/>
      </c>
      <c r="BD31" s="213" t="str">
        <f t="shared" si="4"/>
        <v/>
      </c>
      <c r="BE31" s="213" t="str">
        <f t="shared" si="1"/>
        <v/>
      </c>
      <c r="BF31" s="213" t="str">
        <f t="shared" si="1"/>
        <v/>
      </c>
      <c r="BG31" s="213" t="str">
        <f t="shared" si="1"/>
        <v/>
      </c>
      <c r="BH31" s="213" t="str">
        <f t="shared" si="1"/>
        <v/>
      </c>
      <c r="BI31" s="214" t="str">
        <f t="shared" si="1"/>
        <v/>
      </c>
      <c r="BJ31" s="372">
        <f t="shared" si="5"/>
        <v>0</v>
      </c>
      <c r="BO31" s="42">
        <f t="shared" si="6"/>
        <v>0</v>
      </c>
      <c r="BP31" s="42" t="str">
        <f t="shared" si="7"/>
        <v>Sala de Informática</v>
      </c>
    </row>
    <row r="32" spans="1:68" ht="15" x14ac:dyDescent="0.25">
      <c r="A32" s="523"/>
      <c r="B32" s="200" t="s">
        <v>130</v>
      </c>
      <c r="C32" s="211"/>
      <c r="D32" s="212"/>
      <c r="E32" s="213"/>
      <c r="F32" s="213"/>
      <c r="G32" s="213"/>
      <c r="H32" s="213"/>
      <c r="I32" s="213"/>
      <c r="J32" s="214"/>
      <c r="K32" s="509"/>
      <c r="L32" s="510"/>
      <c r="BA32" s="367" t="str">
        <f t="shared" si="2"/>
        <v>Sala de Audio e Vídeo</v>
      </c>
      <c r="BB32" s="354">
        <f t="shared" si="3"/>
        <v>0</v>
      </c>
      <c r="BC32" s="212" t="str">
        <f t="shared" si="4"/>
        <v/>
      </c>
      <c r="BD32" s="213" t="str">
        <f t="shared" si="4"/>
        <v/>
      </c>
      <c r="BE32" s="213" t="str">
        <f t="shared" ref="BE32:BE45" si="8">IF(F32=$BA$9,$BB$9,IF(F32=$BA$10,$BB$10,IF(F32=$BA$11,$BB$11,"")))</f>
        <v/>
      </c>
      <c r="BF32" s="213" t="str">
        <f t="shared" ref="BF32:BF45" si="9">IF(G32=$BA$9,$BB$9,IF(G32=$BA$10,$BB$10,IF(G32=$BA$11,$BB$11,"")))</f>
        <v/>
      </c>
      <c r="BG32" s="213" t="str">
        <f t="shared" ref="BG32:BG45" si="10">IF(H32=$BA$9,$BB$9,IF(H32=$BA$10,$BB$10,IF(H32=$BA$11,$BB$11,"")))</f>
        <v/>
      </c>
      <c r="BH32" s="213" t="str">
        <f t="shared" ref="BH32:BH45" si="11">IF(I32=$BA$9,$BB$9,IF(I32=$BA$10,$BB$10,IF(I32=$BA$11,$BB$11,"")))</f>
        <v/>
      </c>
      <c r="BI32" s="214" t="str">
        <f t="shared" ref="BI32:BI45" si="12">IF(J32=$BA$9,$BB$9,IF(J32=$BA$10,$BB$10,IF(J32=$BA$11,$BB$11,"")))</f>
        <v/>
      </c>
      <c r="BJ32" s="372">
        <f t="shared" si="5"/>
        <v>0</v>
      </c>
      <c r="BO32" s="42">
        <f t="shared" si="6"/>
        <v>0</v>
      </c>
      <c r="BP32" s="42" t="str">
        <f t="shared" si="7"/>
        <v>Sala de Audio e Vídeo</v>
      </c>
    </row>
    <row r="33" spans="1:68" ht="15" x14ac:dyDescent="0.25">
      <c r="A33" s="523"/>
      <c r="B33" s="200" t="s">
        <v>131</v>
      </c>
      <c r="C33" s="211"/>
      <c r="D33" s="212"/>
      <c r="E33" s="213"/>
      <c r="F33" s="213"/>
      <c r="G33" s="213"/>
      <c r="H33" s="213"/>
      <c r="I33" s="213"/>
      <c r="J33" s="214"/>
      <c r="K33" s="509"/>
      <c r="L33" s="510"/>
      <c r="BA33" s="367" t="str">
        <f t="shared" si="2"/>
        <v>Ateliê de Artes</v>
      </c>
      <c r="BB33" s="354">
        <f t="shared" si="3"/>
        <v>0</v>
      </c>
      <c r="BC33" s="212" t="str">
        <f t="shared" si="4"/>
        <v/>
      </c>
      <c r="BD33" s="213" t="str">
        <f t="shared" si="4"/>
        <v/>
      </c>
      <c r="BE33" s="213" t="str">
        <f t="shared" si="8"/>
        <v/>
      </c>
      <c r="BF33" s="213" t="str">
        <f t="shared" si="9"/>
        <v/>
      </c>
      <c r="BG33" s="213" t="str">
        <f t="shared" si="10"/>
        <v/>
      </c>
      <c r="BH33" s="213" t="str">
        <f t="shared" si="11"/>
        <v/>
      </c>
      <c r="BI33" s="214" t="str">
        <f t="shared" si="12"/>
        <v/>
      </c>
      <c r="BJ33" s="372">
        <f t="shared" si="5"/>
        <v>0</v>
      </c>
      <c r="BO33" s="42">
        <f t="shared" si="6"/>
        <v>0</v>
      </c>
      <c r="BP33" s="42" t="str">
        <f t="shared" si="7"/>
        <v>Ateliê de Artes</v>
      </c>
    </row>
    <row r="34" spans="1:68" ht="15.75" thickBot="1" x14ac:dyDescent="0.3">
      <c r="A34" s="523"/>
      <c r="B34" s="203" t="s">
        <v>132</v>
      </c>
      <c r="C34" s="223"/>
      <c r="D34" s="224"/>
      <c r="E34" s="225"/>
      <c r="F34" s="225"/>
      <c r="G34" s="225"/>
      <c r="H34" s="225"/>
      <c r="I34" s="225"/>
      <c r="J34" s="226"/>
      <c r="K34" s="517"/>
      <c r="L34" s="518"/>
      <c r="BA34" s="370" t="str">
        <f t="shared" si="2"/>
        <v>Laboratório de Ciências</v>
      </c>
      <c r="BB34" s="358">
        <f t="shared" si="3"/>
        <v>0</v>
      </c>
      <c r="BC34" s="216" t="str">
        <f t="shared" si="4"/>
        <v/>
      </c>
      <c r="BD34" s="217" t="str">
        <f t="shared" si="4"/>
        <v/>
      </c>
      <c r="BE34" s="217" t="str">
        <f t="shared" si="8"/>
        <v/>
      </c>
      <c r="BF34" s="217" t="str">
        <f t="shared" si="9"/>
        <v/>
      </c>
      <c r="BG34" s="217" t="str">
        <f t="shared" si="10"/>
        <v/>
      </c>
      <c r="BH34" s="217" t="str">
        <f t="shared" si="11"/>
        <v/>
      </c>
      <c r="BI34" s="218" t="str">
        <f t="shared" si="12"/>
        <v/>
      </c>
      <c r="BJ34" s="375">
        <f t="shared" si="5"/>
        <v>0</v>
      </c>
      <c r="BO34" s="42">
        <f t="shared" si="6"/>
        <v>0</v>
      </c>
      <c r="BP34" s="42" t="str">
        <f t="shared" si="7"/>
        <v>Laboratório de Ciências</v>
      </c>
    </row>
    <row r="35" spans="1:68" ht="15" x14ac:dyDescent="0.25">
      <c r="A35" s="525" t="s">
        <v>137</v>
      </c>
      <c r="B35" s="204" t="s">
        <v>127</v>
      </c>
      <c r="C35" s="227"/>
      <c r="D35" s="228"/>
      <c r="E35" s="229"/>
      <c r="F35" s="229"/>
      <c r="G35" s="229"/>
      <c r="H35" s="229"/>
      <c r="I35" s="229"/>
      <c r="J35" s="230"/>
      <c r="K35" s="507"/>
      <c r="L35" s="508"/>
      <c r="BA35" s="369" t="str">
        <f t="shared" si="2"/>
        <v>Quadra Poliesportiva</v>
      </c>
      <c r="BB35" s="355">
        <f t="shared" si="3"/>
        <v>0</v>
      </c>
      <c r="BC35" s="356" t="str">
        <f t="shared" si="4"/>
        <v/>
      </c>
      <c r="BD35" s="357" t="str">
        <f t="shared" si="4"/>
        <v/>
      </c>
      <c r="BE35" s="357" t="str">
        <f t="shared" si="8"/>
        <v/>
      </c>
      <c r="BF35" s="357" t="str">
        <f t="shared" si="9"/>
        <v/>
      </c>
      <c r="BG35" s="357" t="str">
        <f t="shared" si="10"/>
        <v/>
      </c>
      <c r="BH35" s="357" t="str">
        <f t="shared" si="11"/>
        <v/>
      </c>
      <c r="BI35" s="359" t="str">
        <f t="shared" si="12"/>
        <v/>
      </c>
      <c r="BJ35" s="374">
        <f t="shared" si="5"/>
        <v>0</v>
      </c>
      <c r="BO35" s="42">
        <f t="shared" si="6"/>
        <v>0</v>
      </c>
      <c r="BP35" s="42" t="str">
        <f t="shared" si="7"/>
        <v>Quadra Poliesportiva</v>
      </c>
    </row>
    <row r="36" spans="1:68" ht="15" x14ac:dyDescent="0.25">
      <c r="A36" s="523"/>
      <c r="B36" s="200" t="s">
        <v>58</v>
      </c>
      <c r="C36" s="211"/>
      <c r="D36" s="212"/>
      <c r="E36" s="213"/>
      <c r="F36" s="213"/>
      <c r="G36" s="213"/>
      <c r="H36" s="213"/>
      <c r="I36" s="213"/>
      <c r="J36" s="214"/>
      <c r="K36" s="509"/>
      <c r="L36" s="510"/>
      <c r="BA36" s="367" t="str">
        <f t="shared" si="2"/>
        <v>Pátio</v>
      </c>
      <c r="BB36" s="354">
        <f t="shared" si="3"/>
        <v>0</v>
      </c>
      <c r="BC36" s="212" t="str">
        <f t="shared" si="4"/>
        <v/>
      </c>
      <c r="BD36" s="213" t="str">
        <f t="shared" si="4"/>
        <v/>
      </c>
      <c r="BE36" s="213" t="str">
        <f t="shared" si="8"/>
        <v/>
      </c>
      <c r="BF36" s="213" t="str">
        <f t="shared" si="9"/>
        <v/>
      </c>
      <c r="BG36" s="213" t="str">
        <f t="shared" si="10"/>
        <v/>
      </c>
      <c r="BH36" s="213" t="str">
        <f t="shared" si="11"/>
        <v/>
      </c>
      <c r="BI36" s="214" t="str">
        <f t="shared" si="12"/>
        <v/>
      </c>
      <c r="BJ36" s="372">
        <f t="shared" si="5"/>
        <v>0</v>
      </c>
      <c r="BO36" s="42">
        <f t="shared" si="6"/>
        <v>0</v>
      </c>
      <c r="BP36" s="42" t="str">
        <f t="shared" si="7"/>
        <v>Pátio</v>
      </c>
    </row>
    <row r="37" spans="1:68" ht="15" x14ac:dyDescent="0.25">
      <c r="A37" s="523"/>
      <c r="B37" s="200" t="s">
        <v>59</v>
      </c>
      <c r="C37" s="211"/>
      <c r="D37" s="212"/>
      <c r="E37" s="213"/>
      <c r="F37" s="213"/>
      <c r="G37" s="213"/>
      <c r="H37" s="213"/>
      <c r="I37" s="213"/>
      <c r="J37" s="214"/>
      <c r="K37" s="509"/>
      <c r="L37" s="510"/>
      <c r="BA37" s="367" t="str">
        <f t="shared" si="2"/>
        <v>Jardins</v>
      </c>
      <c r="BB37" s="354">
        <f t="shared" si="3"/>
        <v>0</v>
      </c>
      <c r="BC37" s="212" t="str">
        <f t="shared" si="4"/>
        <v/>
      </c>
      <c r="BD37" s="213" t="str">
        <f t="shared" si="4"/>
        <v/>
      </c>
      <c r="BE37" s="213" t="str">
        <f t="shared" si="8"/>
        <v/>
      </c>
      <c r="BF37" s="213" t="str">
        <f t="shared" si="9"/>
        <v/>
      </c>
      <c r="BG37" s="213" t="str">
        <f t="shared" si="10"/>
        <v/>
      </c>
      <c r="BH37" s="213" t="str">
        <f t="shared" si="11"/>
        <v/>
      </c>
      <c r="BI37" s="214" t="str">
        <f t="shared" si="12"/>
        <v/>
      </c>
      <c r="BJ37" s="372">
        <f t="shared" si="5"/>
        <v>0</v>
      </c>
      <c r="BO37" s="42">
        <f t="shared" si="6"/>
        <v>0</v>
      </c>
      <c r="BP37" s="42" t="str">
        <f t="shared" si="7"/>
        <v>Jardins</v>
      </c>
    </row>
    <row r="38" spans="1:68" ht="15.75" thickBot="1" x14ac:dyDescent="0.3">
      <c r="A38" s="526"/>
      <c r="B38" s="201" t="s">
        <v>133</v>
      </c>
      <c r="C38" s="215"/>
      <c r="D38" s="216"/>
      <c r="E38" s="217"/>
      <c r="F38" s="217"/>
      <c r="G38" s="217"/>
      <c r="H38" s="217"/>
      <c r="I38" s="217"/>
      <c r="J38" s="218"/>
      <c r="K38" s="513"/>
      <c r="L38" s="514"/>
      <c r="BA38" s="370" t="str">
        <f t="shared" si="2"/>
        <v>Parquinho</v>
      </c>
      <c r="BB38" s="358">
        <f t="shared" si="3"/>
        <v>0</v>
      </c>
      <c r="BC38" s="216" t="str">
        <f t="shared" si="4"/>
        <v/>
      </c>
      <c r="BD38" s="217" t="str">
        <f t="shared" si="4"/>
        <v/>
      </c>
      <c r="BE38" s="217" t="str">
        <f t="shared" si="8"/>
        <v/>
      </c>
      <c r="BF38" s="217" t="str">
        <f t="shared" si="9"/>
        <v/>
      </c>
      <c r="BG38" s="217" t="str">
        <f t="shared" si="10"/>
        <v/>
      </c>
      <c r="BH38" s="217" t="str">
        <f t="shared" si="11"/>
        <v/>
      </c>
      <c r="BI38" s="218" t="str">
        <f t="shared" si="12"/>
        <v/>
      </c>
      <c r="BJ38" s="375">
        <f t="shared" si="5"/>
        <v>0</v>
      </c>
      <c r="BO38" s="42">
        <f t="shared" si="6"/>
        <v>0</v>
      </c>
      <c r="BP38" s="42" t="str">
        <f t="shared" si="7"/>
        <v>Parquinho</v>
      </c>
    </row>
    <row r="39" spans="1:68" ht="15" x14ac:dyDescent="0.25">
      <c r="A39" s="525" t="s">
        <v>140</v>
      </c>
      <c r="B39" s="204" t="s">
        <v>62</v>
      </c>
      <c r="C39" s="227"/>
      <c r="D39" s="228"/>
      <c r="E39" s="229"/>
      <c r="F39" s="229"/>
      <c r="G39" s="229"/>
      <c r="H39" s="229"/>
      <c r="I39" s="229"/>
      <c r="J39" s="230"/>
      <c r="K39" s="515"/>
      <c r="L39" s="516"/>
      <c r="BA39" s="369" t="str">
        <f t="shared" si="2"/>
        <v>Cozinha</v>
      </c>
      <c r="BB39" s="355">
        <f t="shared" si="3"/>
        <v>0</v>
      </c>
      <c r="BC39" s="356" t="str">
        <f t="shared" si="4"/>
        <v/>
      </c>
      <c r="BD39" s="357" t="str">
        <f t="shared" si="4"/>
        <v/>
      </c>
      <c r="BE39" s="357" t="str">
        <f t="shared" si="8"/>
        <v/>
      </c>
      <c r="BF39" s="357" t="str">
        <f t="shared" si="9"/>
        <v/>
      </c>
      <c r="BG39" s="357" t="str">
        <f t="shared" si="10"/>
        <v/>
      </c>
      <c r="BH39" s="357" t="str">
        <f t="shared" si="11"/>
        <v/>
      </c>
      <c r="BI39" s="359" t="str">
        <f t="shared" si="12"/>
        <v/>
      </c>
      <c r="BJ39" s="374">
        <f t="shared" si="5"/>
        <v>0</v>
      </c>
      <c r="BO39" s="42">
        <f t="shared" si="6"/>
        <v>0</v>
      </c>
      <c r="BP39" s="42" t="str">
        <f t="shared" si="7"/>
        <v>Cozinha</v>
      </c>
    </row>
    <row r="40" spans="1:68" ht="15" x14ac:dyDescent="0.25">
      <c r="A40" s="523"/>
      <c r="B40" s="200" t="s">
        <v>56</v>
      </c>
      <c r="C40" s="211"/>
      <c r="D40" s="212"/>
      <c r="E40" s="213"/>
      <c r="F40" s="213"/>
      <c r="G40" s="213"/>
      <c r="H40" s="213"/>
      <c r="I40" s="213"/>
      <c r="J40" s="214"/>
      <c r="K40" s="509"/>
      <c r="L40" s="510"/>
      <c r="BA40" s="367" t="str">
        <f t="shared" si="2"/>
        <v>Refeitórios</v>
      </c>
      <c r="BB40" s="354">
        <f t="shared" si="3"/>
        <v>0</v>
      </c>
      <c r="BC40" s="212" t="str">
        <f t="shared" si="4"/>
        <v/>
      </c>
      <c r="BD40" s="213" t="str">
        <f t="shared" si="4"/>
        <v/>
      </c>
      <c r="BE40" s="213" t="str">
        <f t="shared" si="8"/>
        <v/>
      </c>
      <c r="BF40" s="213" t="str">
        <f t="shared" si="9"/>
        <v/>
      </c>
      <c r="BG40" s="213" t="str">
        <f t="shared" si="10"/>
        <v/>
      </c>
      <c r="BH40" s="213" t="str">
        <f t="shared" si="11"/>
        <v/>
      </c>
      <c r="BI40" s="214" t="str">
        <f t="shared" si="12"/>
        <v/>
      </c>
      <c r="BJ40" s="372">
        <f t="shared" si="5"/>
        <v>0</v>
      </c>
      <c r="BO40" s="42">
        <f t="shared" si="6"/>
        <v>0</v>
      </c>
      <c r="BP40" s="42" t="str">
        <f t="shared" si="7"/>
        <v>Refeitórios</v>
      </c>
    </row>
    <row r="41" spans="1:68" ht="15.75" thickBot="1" x14ac:dyDescent="0.3">
      <c r="A41" s="526"/>
      <c r="B41" s="201" t="s">
        <v>63</v>
      </c>
      <c r="C41" s="215"/>
      <c r="D41" s="216"/>
      <c r="E41" s="217"/>
      <c r="F41" s="217"/>
      <c r="G41" s="217"/>
      <c r="H41" s="217"/>
      <c r="I41" s="217"/>
      <c r="J41" s="218"/>
      <c r="K41" s="517"/>
      <c r="L41" s="518"/>
      <c r="BA41" s="370" t="str">
        <f t="shared" si="2"/>
        <v>Depósito</v>
      </c>
      <c r="BB41" s="358">
        <f t="shared" si="3"/>
        <v>0</v>
      </c>
      <c r="BC41" s="216" t="str">
        <f t="shared" si="4"/>
        <v/>
      </c>
      <c r="BD41" s="217" t="str">
        <f t="shared" si="4"/>
        <v/>
      </c>
      <c r="BE41" s="217" t="str">
        <f t="shared" si="8"/>
        <v/>
      </c>
      <c r="BF41" s="217" t="str">
        <f t="shared" si="9"/>
        <v/>
      </c>
      <c r="BG41" s="217" t="str">
        <f t="shared" si="10"/>
        <v/>
      </c>
      <c r="BH41" s="217" t="str">
        <f t="shared" si="11"/>
        <v/>
      </c>
      <c r="BI41" s="218" t="str">
        <f t="shared" si="12"/>
        <v/>
      </c>
      <c r="BJ41" s="375">
        <f t="shared" si="5"/>
        <v>0</v>
      </c>
      <c r="BO41" s="42">
        <f t="shared" si="6"/>
        <v>0</v>
      </c>
      <c r="BP41" s="42" t="str">
        <f t="shared" si="7"/>
        <v>Depósito</v>
      </c>
    </row>
    <row r="42" spans="1:68" ht="15" x14ac:dyDescent="0.25">
      <c r="A42" s="523" t="s">
        <v>138</v>
      </c>
      <c r="B42" s="205" t="s">
        <v>122</v>
      </c>
      <c r="C42" s="219"/>
      <c r="D42" s="220"/>
      <c r="E42" s="221"/>
      <c r="F42" s="221"/>
      <c r="G42" s="221"/>
      <c r="H42" s="221"/>
      <c r="I42" s="221"/>
      <c r="J42" s="222"/>
      <c r="K42" s="507"/>
      <c r="L42" s="508"/>
      <c r="BA42" s="369" t="str">
        <f t="shared" si="2"/>
        <v>Sala do Diretor</v>
      </c>
      <c r="BB42" s="355">
        <f t="shared" si="3"/>
        <v>0</v>
      </c>
      <c r="BC42" s="356" t="str">
        <f t="shared" si="4"/>
        <v/>
      </c>
      <c r="BD42" s="357" t="str">
        <f t="shared" si="4"/>
        <v/>
      </c>
      <c r="BE42" s="357" t="str">
        <f t="shared" si="8"/>
        <v/>
      </c>
      <c r="BF42" s="357" t="str">
        <f t="shared" si="9"/>
        <v/>
      </c>
      <c r="BG42" s="357" t="str">
        <f t="shared" si="10"/>
        <v/>
      </c>
      <c r="BH42" s="357" t="str">
        <f t="shared" si="11"/>
        <v/>
      </c>
      <c r="BI42" s="359" t="str">
        <f t="shared" si="12"/>
        <v/>
      </c>
      <c r="BJ42" s="374">
        <f t="shared" si="5"/>
        <v>0</v>
      </c>
      <c r="BO42" s="42">
        <f t="shared" si="6"/>
        <v>0</v>
      </c>
      <c r="BP42" s="42" t="str">
        <f t="shared" si="7"/>
        <v>Sala do Diretor</v>
      </c>
    </row>
    <row r="43" spans="1:68" ht="15" x14ac:dyDescent="0.25">
      <c r="A43" s="523"/>
      <c r="B43" s="199" t="s">
        <v>124</v>
      </c>
      <c r="C43" s="211"/>
      <c r="D43" s="212"/>
      <c r="E43" s="213"/>
      <c r="F43" s="213"/>
      <c r="G43" s="213"/>
      <c r="H43" s="213"/>
      <c r="I43" s="213"/>
      <c r="J43" s="214"/>
      <c r="K43" s="509"/>
      <c r="L43" s="510"/>
      <c r="BA43" s="367" t="str">
        <f t="shared" si="2"/>
        <v>Sala da Coordenação</v>
      </c>
      <c r="BB43" s="354">
        <f t="shared" si="3"/>
        <v>0</v>
      </c>
      <c r="BC43" s="212" t="str">
        <f t="shared" si="4"/>
        <v/>
      </c>
      <c r="BD43" s="213" t="str">
        <f t="shared" si="4"/>
        <v/>
      </c>
      <c r="BE43" s="213" t="str">
        <f t="shared" si="8"/>
        <v/>
      </c>
      <c r="BF43" s="213" t="str">
        <f t="shared" si="9"/>
        <v/>
      </c>
      <c r="BG43" s="213" t="str">
        <f t="shared" si="10"/>
        <v/>
      </c>
      <c r="BH43" s="213" t="str">
        <f t="shared" si="11"/>
        <v/>
      </c>
      <c r="BI43" s="214" t="str">
        <f t="shared" si="12"/>
        <v/>
      </c>
      <c r="BJ43" s="372">
        <f t="shared" si="5"/>
        <v>0</v>
      </c>
      <c r="BO43" s="42">
        <f t="shared" si="6"/>
        <v>0</v>
      </c>
      <c r="BP43" s="42" t="str">
        <f t="shared" si="7"/>
        <v>Sala da Coordenação</v>
      </c>
    </row>
    <row r="44" spans="1:68" ht="15" x14ac:dyDescent="0.25">
      <c r="A44" s="523"/>
      <c r="B44" s="199" t="s">
        <v>123</v>
      </c>
      <c r="C44" s="211"/>
      <c r="D44" s="212"/>
      <c r="E44" s="213"/>
      <c r="F44" s="213"/>
      <c r="G44" s="213"/>
      <c r="H44" s="213"/>
      <c r="I44" s="213"/>
      <c r="J44" s="214"/>
      <c r="K44" s="509"/>
      <c r="L44" s="510"/>
      <c r="BA44" s="367" t="str">
        <f t="shared" si="2"/>
        <v>Sala dos Professores</v>
      </c>
      <c r="BB44" s="354">
        <f t="shared" si="3"/>
        <v>0</v>
      </c>
      <c r="BC44" s="212" t="str">
        <f t="shared" si="4"/>
        <v/>
      </c>
      <c r="BD44" s="213" t="str">
        <f t="shared" si="4"/>
        <v/>
      </c>
      <c r="BE44" s="213" t="str">
        <f t="shared" si="8"/>
        <v/>
      </c>
      <c r="BF44" s="213" t="str">
        <f t="shared" si="9"/>
        <v/>
      </c>
      <c r="BG44" s="213" t="str">
        <f t="shared" si="10"/>
        <v/>
      </c>
      <c r="BH44" s="213" t="str">
        <f t="shared" si="11"/>
        <v/>
      </c>
      <c r="BI44" s="214" t="str">
        <f t="shared" si="12"/>
        <v/>
      </c>
      <c r="BJ44" s="372">
        <f t="shared" si="5"/>
        <v>0</v>
      </c>
      <c r="BO44" s="42">
        <f t="shared" si="6"/>
        <v>0</v>
      </c>
      <c r="BP44" s="42" t="str">
        <f t="shared" si="7"/>
        <v>Sala dos Professores</v>
      </c>
    </row>
    <row r="45" spans="1:68" ht="15.75" thickBot="1" x14ac:dyDescent="0.3">
      <c r="A45" s="524"/>
      <c r="B45" s="206" t="s">
        <v>134</v>
      </c>
      <c r="C45" s="231"/>
      <c r="D45" s="232"/>
      <c r="E45" s="233"/>
      <c r="F45" s="233"/>
      <c r="G45" s="233"/>
      <c r="H45" s="233"/>
      <c r="I45" s="233"/>
      <c r="J45" s="234"/>
      <c r="K45" s="511"/>
      <c r="L45" s="512"/>
      <c r="BA45" s="368" t="str">
        <f t="shared" si="2"/>
        <v>Secretaria</v>
      </c>
      <c r="BB45" s="360">
        <f t="shared" si="3"/>
        <v>0</v>
      </c>
      <c r="BC45" s="361" t="str">
        <f t="shared" si="4"/>
        <v/>
      </c>
      <c r="BD45" s="362" t="str">
        <f t="shared" si="4"/>
        <v/>
      </c>
      <c r="BE45" s="362" t="str">
        <f t="shared" si="8"/>
        <v/>
      </c>
      <c r="BF45" s="362" t="str">
        <f t="shared" si="9"/>
        <v/>
      </c>
      <c r="BG45" s="362" t="str">
        <f t="shared" si="10"/>
        <v/>
      </c>
      <c r="BH45" s="362" t="str">
        <f t="shared" si="11"/>
        <v/>
      </c>
      <c r="BI45" s="363" t="str">
        <f t="shared" si="12"/>
        <v/>
      </c>
      <c r="BJ45" s="373">
        <f t="shared" si="5"/>
        <v>0</v>
      </c>
      <c r="BO45" s="42">
        <f t="shared" si="6"/>
        <v>0</v>
      </c>
      <c r="BP45" s="42" t="str">
        <f t="shared" si="7"/>
        <v>Secretaria</v>
      </c>
    </row>
    <row r="46" spans="1:68" ht="13.5" thickBot="1" x14ac:dyDescent="0.25">
      <c r="BA46" s="545" t="s">
        <v>181</v>
      </c>
      <c r="BB46" s="546"/>
      <c r="BC46" s="364">
        <f>SUM(BC16:BC45)</f>
        <v>0</v>
      </c>
      <c r="BD46" s="364">
        <f t="shared" ref="BD46:BI46" si="13">SUM(BD16:BD45)</f>
        <v>0</v>
      </c>
      <c r="BE46" s="364">
        <f t="shared" si="13"/>
        <v>0</v>
      </c>
      <c r="BF46" s="364">
        <f t="shared" si="13"/>
        <v>0</v>
      </c>
      <c r="BG46" s="364">
        <f t="shared" si="13"/>
        <v>0</v>
      </c>
      <c r="BH46" s="364">
        <f t="shared" si="13"/>
        <v>0</v>
      </c>
      <c r="BI46" s="364">
        <f t="shared" si="13"/>
        <v>0</v>
      </c>
      <c r="BJ46" s="364">
        <f>SUM(BC46:BI46)</f>
        <v>0</v>
      </c>
    </row>
  </sheetData>
  <sheetProtection sheet="1"/>
  <mergeCells count="53">
    <mergeCell ref="BA8:BB8"/>
    <mergeCell ref="BA46:BB46"/>
    <mergeCell ref="BL15:BM15"/>
    <mergeCell ref="BA14:BA15"/>
    <mergeCell ref="BB14:BB15"/>
    <mergeCell ref="BC14:BI14"/>
    <mergeCell ref="B8:C8"/>
    <mergeCell ref="B7:C7"/>
    <mergeCell ref="A7:A8"/>
    <mergeCell ref="A9:A11"/>
    <mergeCell ref="B11:C11"/>
    <mergeCell ref="B10:C10"/>
    <mergeCell ref="B9:C9"/>
    <mergeCell ref="K23:L23"/>
    <mergeCell ref="K14:L15"/>
    <mergeCell ref="K16:L16"/>
    <mergeCell ref="K17:L17"/>
    <mergeCell ref="A42:A45"/>
    <mergeCell ref="A39:A41"/>
    <mergeCell ref="A35:A38"/>
    <mergeCell ref="C14:C15"/>
    <mergeCell ref="A16:A28"/>
    <mergeCell ref="A29:A34"/>
    <mergeCell ref="B14:B15"/>
    <mergeCell ref="A14:A15"/>
    <mergeCell ref="D14:J14"/>
    <mergeCell ref="K18:L18"/>
    <mergeCell ref="K19:L19"/>
    <mergeCell ref="K20:L20"/>
    <mergeCell ref="K21:L21"/>
    <mergeCell ref="K22:L22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41:L41"/>
  </mergeCells>
  <phoneticPr fontId="7" type="noConversion"/>
  <conditionalFormatting sqref="D16:J45 BC16:BI45">
    <cfRule type="cellIs" dxfId="2" priority="1" stopIfTrue="1" operator="equal">
      <formula>$L$9</formula>
    </cfRule>
    <cfRule type="cellIs" dxfId="1" priority="2" stopIfTrue="1" operator="equal">
      <formula>$L$10</formula>
    </cfRule>
    <cfRule type="cellIs" dxfId="0" priority="3" stopIfTrue="1" operator="equal">
      <formula>$L$11</formula>
    </cfRule>
  </conditionalFormatting>
  <dataValidations count="1">
    <dataValidation type="list" allowBlank="1" showInputMessage="1" showErrorMessage="1" sqref="D16:J45">
      <formula1>$L$9:$L$11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2" orientation="landscape" horizontalDpi="0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P146"/>
  <sheetViews>
    <sheetView showGridLines="0" showRowColHeaders="0" zoomScaleNormal="100" workbookViewId="0">
      <selection activeCell="E1" sqref="E1"/>
    </sheetView>
  </sheetViews>
  <sheetFormatPr defaultRowHeight="12.75" x14ac:dyDescent="0.2"/>
  <cols>
    <col min="1" max="1" width="19.7109375" style="43" customWidth="1"/>
    <col min="2" max="2" width="12.7109375" style="43" customWidth="1"/>
    <col min="3" max="3" width="13.7109375" style="42" customWidth="1"/>
    <col min="4" max="5" width="12.7109375" style="42" customWidth="1"/>
    <col min="6" max="6" width="14.7109375" style="42" customWidth="1"/>
    <col min="7" max="9" width="12.7109375" style="42" customWidth="1"/>
    <col min="10" max="10" width="10.42578125" style="42" customWidth="1"/>
    <col min="11" max="26" width="9.140625" style="42" customWidth="1"/>
    <col min="27" max="27" width="29" style="388" bestFit="1" customWidth="1"/>
    <col min="28" max="28" width="16.28515625" style="388" customWidth="1"/>
    <col min="29" max="29" width="16.85546875" style="388" customWidth="1"/>
    <col min="30" max="30" width="6" style="388" customWidth="1"/>
    <col min="31" max="31" width="18.7109375" style="388" customWidth="1"/>
    <col min="32" max="32" width="7.7109375" style="388" customWidth="1"/>
    <col min="33" max="35" width="25.7109375" style="388" customWidth="1"/>
    <col min="36" max="36" width="20" style="388" customWidth="1"/>
    <col min="37" max="39" width="9.140625" style="388" customWidth="1"/>
    <col min="40" max="40" width="20" style="388" customWidth="1"/>
    <col min="41" max="52" width="9.140625" style="388" customWidth="1"/>
    <col min="53" max="68" width="9.140625" style="388"/>
    <col min="69" max="16384" width="9.140625" style="42"/>
  </cols>
  <sheetData>
    <row r="1" spans="1:29" ht="18.75" x14ac:dyDescent="0.2">
      <c r="A1" s="33">
        <f>'Cadastro da Escola'!A1</f>
        <v>0</v>
      </c>
      <c r="B1" s="33"/>
      <c r="C1" s="33"/>
      <c r="D1" s="33"/>
      <c r="E1" s="33"/>
      <c r="F1" s="33"/>
      <c r="G1" s="33"/>
      <c r="H1" s="33"/>
      <c r="I1" s="33"/>
      <c r="J1" s="34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387"/>
      <c r="AB1" s="387"/>
      <c r="AC1" s="387"/>
    </row>
    <row r="2" spans="1:29" ht="18.75" x14ac:dyDescent="0.2">
      <c r="A2" s="34" t="str">
        <f>'Cadastro da Escola'!A2</f>
        <v>Secretaria Municipal de Educação</v>
      </c>
      <c r="B2" s="34"/>
      <c r="C2" s="34"/>
      <c r="D2" s="34"/>
      <c r="E2" s="34"/>
      <c r="F2" s="34"/>
      <c r="G2" s="34"/>
      <c r="H2" s="34"/>
      <c r="I2" s="34"/>
      <c r="J2" s="34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387"/>
      <c r="AB2" s="387"/>
      <c r="AC2" s="387"/>
    </row>
    <row r="3" spans="1:29" ht="18.75" x14ac:dyDescent="0.2">
      <c r="A3" s="102">
        <f>IF(B5="",'Cadastro da Escola'!B5,Consolidação!B5)</f>
        <v>0</v>
      </c>
      <c r="B3" s="35"/>
      <c r="C3" s="35"/>
      <c r="D3" s="35"/>
      <c r="E3" s="35"/>
      <c r="F3" s="35"/>
      <c r="G3" s="35"/>
      <c r="H3" s="35"/>
      <c r="I3" s="35"/>
      <c r="J3" s="34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87"/>
      <c r="AB3" s="387"/>
      <c r="AC3" s="387"/>
    </row>
    <row r="4" spans="1:29" ht="13.5" thickBot="1" x14ac:dyDescent="0.25"/>
    <row r="5" spans="1:29" ht="13.5" thickBot="1" x14ac:dyDescent="0.25">
      <c r="A5" s="3" t="s">
        <v>86</v>
      </c>
      <c r="B5" s="26"/>
    </row>
    <row r="6" spans="1:29" ht="13.5" thickBot="1" x14ac:dyDescent="0.25"/>
    <row r="7" spans="1:29" ht="32.1" customHeight="1" x14ac:dyDescent="0.2">
      <c r="A7" s="444" t="s">
        <v>10</v>
      </c>
      <c r="B7" s="452" t="s">
        <v>11</v>
      </c>
      <c r="C7" s="453"/>
      <c r="D7" s="44" t="str">
        <f>IF('Cadastro da Escola'!C7="","",'Cadastro da Escola'!C7)</f>
        <v/>
      </c>
      <c r="E7" s="45"/>
      <c r="F7" s="45"/>
      <c r="G7" s="45"/>
      <c r="H7" s="45"/>
      <c r="I7" s="46"/>
    </row>
    <row r="8" spans="1:29" ht="32.1" customHeight="1" thickBot="1" x14ac:dyDescent="0.25">
      <c r="A8" s="445"/>
      <c r="B8" s="450" t="s">
        <v>1</v>
      </c>
      <c r="C8" s="451"/>
      <c r="D8" s="47" t="str">
        <f>IF('Cadastro da Escola'!C9="","",'Cadastro da Escola'!C9)</f>
        <v/>
      </c>
      <c r="E8" s="48"/>
      <c r="F8" s="48"/>
      <c r="G8" s="48"/>
      <c r="H8" s="48"/>
      <c r="I8" s="49"/>
      <c r="J8" s="50"/>
    </row>
    <row r="9" spans="1:29" ht="30" customHeight="1" x14ac:dyDescent="0.2">
      <c r="A9" s="456" t="s">
        <v>12</v>
      </c>
      <c r="B9" s="448" t="s">
        <v>13</v>
      </c>
      <c r="C9" s="449"/>
      <c r="D9" s="44" t="str">
        <f>IF('Cadastro da Escola'!C11="","",'Cadastro da Escola'!C11)</f>
        <v/>
      </c>
      <c r="E9" s="45"/>
      <c r="F9" s="45"/>
      <c r="G9" s="45"/>
      <c r="H9" s="45"/>
      <c r="I9" s="46"/>
      <c r="J9" s="50"/>
    </row>
    <row r="10" spans="1:29" ht="30" customHeight="1" x14ac:dyDescent="0.2">
      <c r="A10" s="457"/>
      <c r="B10" s="446" t="s">
        <v>14</v>
      </c>
      <c r="C10" s="447"/>
      <c r="D10" s="51" t="str">
        <f>IF('Cadastro da Escola'!C12="","",'Cadastro da Escola'!C12)</f>
        <v/>
      </c>
      <c r="E10" s="52"/>
      <c r="F10" s="52"/>
      <c r="G10" s="52"/>
      <c r="H10" s="52"/>
      <c r="I10" s="53"/>
      <c r="J10" s="50"/>
    </row>
    <row r="11" spans="1:29" ht="30" customHeight="1" thickBot="1" x14ac:dyDescent="0.25">
      <c r="A11" s="445"/>
      <c r="B11" s="450" t="s">
        <v>43</v>
      </c>
      <c r="C11" s="451"/>
      <c r="D11" s="47" t="str">
        <f>IF('Cadastro da Escola'!C13="","",'Cadastro da Escola'!C13)</f>
        <v/>
      </c>
      <c r="E11" s="48"/>
      <c r="F11" s="48"/>
      <c r="G11" s="48"/>
      <c r="H11" s="48"/>
      <c r="I11" s="49"/>
      <c r="J11" s="50"/>
    </row>
    <row r="12" spans="1:29" x14ac:dyDescent="0.2">
      <c r="A12" s="54"/>
      <c r="B12" s="54"/>
    </row>
    <row r="13" spans="1:29" ht="18.75" x14ac:dyDescent="0.2">
      <c r="A13" s="589" t="s">
        <v>147</v>
      </c>
      <c r="B13" s="589"/>
      <c r="C13" s="589"/>
      <c r="D13" s="589"/>
      <c r="E13" s="589"/>
      <c r="F13" s="589"/>
      <c r="G13" s="589"/>
      <c r="H13" s="589"/>
      <c r="I13" s="589"/>
    </row>
    <row r="14" spans="1:29" ht="18.75" x14ac:dyDescent="0.2">
      <c r="A14" s="273"/>
      <c r="B14" s="273"/>
      <c r="C14" s="273"/>
      <c r="D14" s="273"/>
      <c r="E14" s="273"/>
      <c r="F14" s="273"/>
      <c r="G14" s="273"/>
      <c r="H14" s="273"/>
      <c r="I14" s="273"/>
    </row>
    <row r="15" spans="1:29" ht="13.5" thickBot="1" x14ac:dyDescent="0.25">
      <c r="A15" s="319" t="s">
        <v>171</v>
      </c>
      <c r="B15" s="54"/>
    </row>
    <row r="16" spans="1:29" ht="15.75" customHeight="1" x14ac:dyDescent="0.2">
      <c r="A16" s="458" t="s">
        <v>15</v>
      </c>
      <c r="B16" s="560" t="s">
        <v>159</v>
      </c>
      <c r="C16" s="561"/>
      <c r="D16" s="562"/>
      <c r="E16" s="557" t="s">
        <v>148</v>
      </c>
      <c r="F16" s="558"/>
      <c r="G16" s="558"/>
      <c r="H16" s="558"/>
      <c r="I16" s="558"/>
      <c r="J16" s="559"/>
    </row>
    <row r="17" spans="1:29" ht="30" customHeight="1" thickBot="1" x14ac:dyDescent="0.25">
      <c r="A17" s="459"/>
      <c r="B17" s="312" t="s">
        <v>20</v>
      </c>
      <c r="C17" s="313" t="s">
        <v>159</v>
      </c>
      <c r="D17" s="314" t="s">
        <v>164</v>
      </c>
      <c r="E17" s="56" t="s">
        <v>92</v>
      </c>
      <c r="F17" s="289" t="s">
        <v>95</v>
      </c>
      <c r="G17" s="289" t="s">
        <v>93</v>
      </c>
      <c r="H17" s="289" t="s">
        <v>94</v>
      </c>
      <c r="I17" s="290" t="s">
        <v>96</v>
      </c>
      <c r="J17" s="315" t="s">
        <v>37</v>
      </c>
    </row>
    <row r="18" spans="1:29" x14ac:dyDescent="0.2">
      <c r="A18" s="62" t="s">
        <v>21</v>
      </c>
      <c r="B18" s="301">
        <f>'Mapeamento de Alunos'!H17</f>
        <v>0</v>
      </c>
      <c r="C18" s="303">
        <f>'Mapeamento de Alunos'!I17</f>
        <v>0</v>
      </c>
      <c r="D18" s="302" t="str">
        <f>IF(C18=0,"",(C18/B18))</f>
        <v/>
      </c>
      <c r="E18" s="304">
        <f>'Map. Alunos com Deficiência'!B38</f>
        <v>0</v>
      </c>
      <c r="F18" s="287">
        <f>'Map. Alunos com Deficiência'!C38</f>
        <v>0</v>
      </c>
      <c r="G18" s="287">
        <f>'Map. Alunos com Deficiência'!D38</f>
        <v>0</v>
      </c>
      <c r="H18" s="287">
        <f>'Map. Alunos com Deficiência'!E38</f>
        <v>0</v>
      </c>
      <c r="I18" s="288">
        <f>'Map. Alunos com Deficiência'!F38</f>
        <v>0</v>
      </c>
      <c r="J18" s="308">
        <f>'Map. Alunos com Deficiência'!G38</f>
        <v>0</v>
      </c>
      <c r="AA18" s="389"/>
      <c r="AB18" s="389" t="s">
        <v>19</v>
      </c>
      <c r="AC18" s="389"/>
    </row>
    <row r="19" spans="1:29" x14ac:dyDescent="0.2">
      <c r="A19" s="65" t="s">
        <v>22</v>
      </c>
      <c r="B19" s="301">
        <f>'Mapeamento de Alunos'!H18</f>
        <v>0</v>
      </c>
      <c r="C19" s="303">
        <f>'Mapeamento de Alunos'!I18</f>
        <v>0</v>
      </c>
      <c r="D19" s="302" t="str">
        <f t="shared" ref="D19:D34" si="0">IF(C19=0,"",(C19/B19))</f>
        <v/>
      </c>
      <c r="E19" s="304">
        <f>'Map. Alunos com Deficiência'!B39</f>
        <v>0</v>
      </c>
      <c r="F19" s="287">
        <f>'Map. Alunos com Deficiência'!C39</f>
        <v>0</v>
      </c>
      <c r="G19" s="287">
        <f>'Map. Alunos com Deficiência'!D39</f>
        <v>0</v>
      </c>
      <c r="H19" s="287">
        <f>'Map. Alunos com Deficiência'!E39</f>
        <v>0</v>
      </c>
      <c r="I19" s="288">
        <f>'Map. Alunos com Deficiência'!F39</f>
        <v>0</v>
      </c>
      <c r="J19" s="308">
        <f>'Map. Alunos com Deficiência'!G39</f>
        <v>0</v>
      </c>
      <c r="AA19" s="389" t="s">
        <v>165</v>
      </c>
      <c r="AB19" s="390">
        <f>E34</f>
        <v>0</v>
      </c>
      <c r="AC19" s="389"/>
    </row>
    <row r="20" spans="1:29" x14ac:dyDescent="0.2">
      <c r="A20" s="65" t="s">
        <v>23</v>
      </c>
      <c r="B20" s="301">
        <f>'Mapeamento de Alunos'!H19</f>
        <v>0</v>
      </c>
      <c r="C20" s="303">
        <f>'Mapeamento de Alunos'!I19</f>
        <v>0</v>
      </c>
      <c r="D20" s="302" t="str">
        <f t="shared" si="0"/>
        <v/>
      </c>
      <c r="E20" s="304">
        <f>'Map. Alunos com Deficiência'!B40</f>
        <v>0</v>
      </c>
      <c r="F20" s="287">
        <f>'Map. Alunos com Deficiência'!C40</f>
        <v>0</v>
      </c>
      <c r="G20" s="287">
        <f>'Map. Alunos com Deficiência'!D40</f>
        <v>0</v>
      </c>
      <c r="H20" s="287">
        <f>'Map. Alunos com Deficiência'!E40</f>
        <v>0</v>
      </c>
      <c r="I20" s="288">
        <f>'Map. Alunos com Deficiência'!F40</f>
        <v>0</v>
      </c>
      <c r="J20" s="308">
        <f>'Map. Alunos com Deficiência'!G40</f>
        <v>0</v>
      </c>
      <c r="AA20" s="389" t="s">
        <v>167</v>
      </c>
      <c r="AB20" s="390">
        <f>F34</f>
        <v>0</v>
      </c>
      <c r="AC20" s="389"/>
    </row>
    <row r="21" spans="1:29" x14ac:dyDescent="0.2">
      <c r="A21" s="65" t="s">
        <v>24</v>
      </c>
      <c r="B21" s="301">
        <f>'Mapeamento de Alunos'!H20</f>
        <v>0</v>
      </c>
      <c r="C21" s="303">
        <f>'Mapeamento de Alunos'!I20</f>
        <v>0</v>
      </c>
      <c r="D21" s="302" t="str">
        <f t="shared" si="0"/>
        <v/>
      </c>
      <c r="E21" s="304">
        <f>'Map. Alunos com Deficiência'!B41</f>
        <v>0</v>
      </c>
      <c r="F21" s="287">
        <f>'Map. Alunos com Deficiência'!C41</f>
        <v>0</v>
      </c>
      <c r="G21" s="287">
        <f>'Map. Alunos com Deficiência'!D41</f>
        <v>0</v>
      </c>
      <c r="H21" s="287">
        <f>'Map. Alunos com Deficiência'!E41</f>
        <v>0</v>
      </c>
      <c r="I21" s="288">
        <f>'Map. Alunos com Deficiência'!F41</f>
        <v>0</v>
      </c>
      <c r="J21" s="308">
        <f>'Map. Alunos com Deficiência'!G41</f>
        <v>0</v>
      </c>
      <c r="AA21" s="389" t="s">
        <v>168</v>
      </c>
      <c r="AB21" s="390">
        <f>G34</f>
        <v>0</v>
      </c>
      <c r="AC21" s="389"/>
    </row>
    <row r="22" spans="1:29" x14ac:dyDescent="0.2">
      <c r="A22" s="65" t="s">
        <v>25</v>
      </c>
      <c r="B22" s="301">
        <f>'Mapeamento de Alunos'!H21</f>
        <v>0</v>
      </c>
      <c r="C22" s="303">
        <f>'Mapeamento de Alunos'!I21</f>
        <v>0</v>
      </c>
      <c r="D22" s="302" t="str">
        <f t="shared" si="0"/>
        <v/>
      </c>
      <c r="E22" s="304">
        <f>'Map. Alunos com Deficiência'!B42</f>
        <v>0</v>
      </c>
      <c r="F22" s="287">
        <f>'Map. Alunos com Deficiência'!C42</f>
        <v>0</v>
      </c>
      <c r="G22" s="287">
        <f>'Map. Alunos com Deficiência'!D42</f>
        <v>0</v>
      </c>
      <c r="H22" s="287">
        <f>'Map. Alunos com Deficiência'!E42</f>
        <v>0</v>
      </c>
      <c r="I22" s="288">
        <f>'Map. Alunos com Deficiência'!F42</f>
        <v>0</v>
      </c>
      <c r="J22" s="308">
        <f>'Map. Alunos com Deficiência'!G42</f>
        <v>0</v>
      </c>
      <c r="AA22" s="389" t="s">
        <v>169</v>
      </c>
      <c r="AB22" s="390">
        <f>H34</f>
        <v>0</v>
      </c>
      <c r="AC22" s="389"/>
    </row>
    <row r="23" spans="1:29" x14ac:dyDescent="0.2">
      <c r="A23" s="65" t="s">
        <v>26</v>
      </c>
      <c r="B23" s="301">
        <f>'Mapeamento de Alunos'!H22</f>
        <v>0</v>
      </c>
      <c r="C23" s="303">
        <f>'Mapeamento de Alunos'!I22</f>
        <v>0</v>
      </c>
      <c r="D23" s="302" t="str">
        <f t="shared" si="0"/>
        <v/>
      </c>
      <c r="E23" s="304">
        <f>'Map. Alunos com Deficiência'!B43</f>
        <v>0</v>
      </c>
      <c r="F23" s="287">
        <f>'Map. Alunos com Deficiência'!C43</f>
        <v>0</v>
      </c>
      <c r="G23" s="287">
        <f>'Map. Alunos com Deficiência'!D43</f>
        <v>0</v>
      </c>
      <c r="H23" s="287">
        <f>'Map. Alunos com Deficiência'!E43</f>
        <v>0</v>
      </c>
      <c r="I23" s="288">
        <f>'Map. Alunos com Deficiência'!F43</f>
        <v>0</v>
      </c>
      <c r="J23" s="308">
        <f>'Map. Alunos com Deficiência'!G43</f>
        <v>0</v>
      </c>
      <c r="AA23" s="389" t="s">
        <v>170</v>
      </c>
      <c r="AB23" s="390">
        <f>I34</f>
        <v>0</v>
      </c>
      <c r="AC23" s="390">
        <f>SUM(AB19:AB23)</f>
        <v>0</v>
      </c>
    </row>
    <row r="24" spans="1:29" x14ac:dyDescent="0.2">
      <c r="A24" s="65" t="s">
        <v>27</v>
      </c>
      <c r="B24" s="301">
        <f>'Mapeamento de Alunos'!H23</f>
        <v>0</v>
      </c>
      <c r="C24" s="303">
        <f>'Mapeamento de Alunos'!I23</f>
        <v>0</v>
      </c>
      <c r="D24" s="302" t="str">
        <f t="shared" si="0"/>
        <v/>
      </c>
      <c r="E24" s="304">
        <f>'Map. Alunos com Deficiência'!B44</f>
        <v>0</v>
      </c>
      <c r="F24" s="287">
        <f>'Map. Alunos com Deficiência'!C44</f>
        <v>0</v>
      </c>
      <c r="G24" s="287">
        <f>'Map. Alunos com Deficiência'!D44</f>
        <v>0</v>
      </c>
      <c r="H24" s="287">
        <f>'Map. Alunos com Deficiência'!E44</f>
        <v>0</v>
      </c>
      <c r="I24" s="288">
        <f>'Map. Alunos com Deficiência'!F44</f>
        <v>0</v>
      </c>
      <c r="J24" s="308">
        <f>'Map. Alunos com Deficiência'!G44</f>
        <v>0</v>
      </c>
      <c r="AA24" s="389" t="s">
        <v>166</v>
      </c>
      <c r="AB24" s="390">
        <f>AC24-AC23</f>
        <v>0</v>
      </c>
      <c r="AC24" s="389">
        <f>C34</f>
        <v>0</v>
      </c>
    </row>
    <row r="25" spans="1:29" x14ac:dyDescent="0.2">
      <c r="A25" s="65" t="s">
        <v>28</v>
      </c>
      <c r="B25" s="301">
        <f>'Mapeamento de Alunos'!H24</f>
        <v>0</v>
      </c>
      <c r="C25" s="303">
        <f>'Mapeamento de Alunos'!I24</f>
        <v>0</v>
      </c>
      <c r="D25" s="302" t="str">
        <f t="shared" si="0"/>
        <v/>
      </c>
      <c r="E25" s="304">
        <f>'Map. Alunos com Deficiência'!B45</f>
        <v>0</v>
      </c>
      <c r="F25" s="287">
        <f>'Map. Alunos com Deficiência'!C45</f>
        <v>0</v>
      </c>
      <c r="G25" s="287">
        <f>'Map. Alunos com Deficiência'!D45</f>
        <v>0</v>
      </c>
      <c r="H25" s="287">
        <f>'Map. Alunos com Deficiência'!E45</f>
        <v>0</v>
      </c>
      <c r="I25" s="288">
        <f>'Map. Alunos com Deficiência'!F45</f>
        <v>0</v>
      </c>
      <c r="J25" s="308">
        <f>'Map. Alunos com Deficiência'!G45</f>
        <v>0</v>
      </c>
    </row>
    <row r="26" spans="1:29" x14ac:dyDescent="0.2">
      <c r="A26" s="65" t="s">
        <v>29</v>
      </c>
      <c r="B26" s="301">
        <f>'Mapeamento de Alunos'!H25</f>
        <v>0</v>
      </c>
      <c r="C26" s="303">
        <f>'Mapeamento de Alunos'!I25</f>
        <v>0</v>
      </c>
      <c r="D26" s="302" t="str">
        <f t="shared" si="0"/>
        <v/>
      </c>
      <c r="E26" s="304">
        <f>'Map. Alunos com Deficiência'!B46</f>
        <v>0</v>
      </c>
      <c r="F26" s="287">
        <f>'Map. Alunos com Deficiência'!C46</f>
        <v>0</v>
      </c>
      <c r="G26" s="287">
        <f>'Map. Alunos com Deficiência'!D46</f>
        <v>0</v>
      </c>
      <c r="H26" s="287">
        <f>'Map. Alunos com Deficiência'!E46</f>
        <v>0</v>
      </c>
      <c r="I26" s="288">
        <f>'Map. Alunos com Deficiência'!F46</f>
        <v>0</v>
      </c>
      <c r="J26" s="308">
        <f>'Map. Alunos com Deficiência'!G46</f>
        <v>0</v>
      </c>
    </row>
    <row r="27" spans="1:29" x14ac:dyDescent="0.2">
      <c r="A27" s="65" t="s">
        <v>30</v>
      </c>
      <c r="B27" s="301">
        <f>'Mapeamento de Alunos'!H26</f>
        <v>0</v>
      </c>
      <c r="C27" s="303">
        <f>'Mapeamento de Alunos'!I26</f>
        <v>0</v>
      </c>
      <c r="D27" s="302" t="str">
        <f t="shared" si="0"/>
        <v/>
      </c>
      <c r="E27" s="304">
        <f>'Map. Alunos com Deficiência'!B47</f>
        <v>0</v>
      </c>
      <c r="F27" s="287">
        <f>'Map. Alunos com Deficiência'!C47</f>
        <v>0</v>
      </c>
      <c r="G27" s="287">
        <f>'Map. Alunos com Deficiência'!D47</f>
        <v>0</v>
      </c>
      <c r="H27" s="287">
        <f>'Map. Alunos com Deficiência'!E47</f>
        <v>0</v>
      </c>
      <c r="I27" s="288">
        <f>'Map. Alunos com Deficiência'!F47</f>
        <v>0</v>
      </c>
      <c r="J27" s="308">
        <f>'Map. Alunos com Deficiência'!G47</f>
        <v>0</v>
      </c>
    </row>
    <row r="28" spans="1:29" x14ac:dyDescent="0.2">
      <c r="A28" s="65" t="s">
        <v>31</v>
      </c>
      <c r="B28" s="301">
        <f>'Mapeamento de Alunos'!H27</f>
        <v>0</v>
      </c>
      <c r="C28" s="303">
        <f>'Mapeamento de Alunos'!I27</f>
        <v>0</v>
      </c>
      <c r="D28" s="302" t="str">
        <f t="shared" si="0"/>
        <v/>
      </c>
      <c r="E28" s="304">
        <f>'Map. Alunos com Deficiência'!B48</f>
        <v>0</v>
      </c>
      <c r="F28" s="287">
        <f>'Map. Alunos com Deficiência'!C48</f>
        <v>0</v>
      </c>
      <c r="G28" s="287">
        <f>'Map. Alunos com Deficiência'!D48</f>
        <v>0</v>
      </c>
      <c r="H28" s="287">
        <f>'Map. Alunos com Deficiência'!E48</f>
        <v>0</v>
      </c>
      <c r="I28" s="288">
        <f>'Map. Alunos com Deficiência'!F48</f>
        <v>0</v>
      </c>
      <c r="J28" s="308">
        <f>'Map. Alunos com Deficiência'!G48</f>
        <v>0</v>
      </c>
    </row>
    <row r="29" spans="1:29" x14ac:dyDescent="0.2">
      <c r="A29" s="65" t="s">
        <v>32</v>
      </c>
      <c r="B29" s="301">
        <f>'Mapeamento de Alunos'!H28</f>
        <v>0</v>
      </c>
      <c r="C29" s="303">
        <f>'Mapeamento de Alunos'!I28</f>
        <v>0</v>
      </c>
      <c r="D29" s="302" t="str">
        <f t="shared" si="0"/>
        <v/>
      </c>
      <c r="E29" s="304">
        <f>'Map. Alunos com Deficiência'!B49</f>
        <v>0</v>
      </c>
      <c r="F29" s="287">
        <f>'Map. Alunos com Deficiência'!C49</f>
        <v>0</v>
      </c>
      <c r="G29" s="287">
        <f>'Map. Alunos com Deficiência'!D49</f>
        <v>0</v>
      </c>
      <c r="H29" s="287">
        <f>'Map. Alunos com Deficiência'!E49</f>
        <v>0</v>
      </c>
      <c r="I29" s="288">
        <f>'Map. Alunos com Deficiência'!F49</f>
        <v>0</v>
      </c>
      <c r="J29" s="308">
        <f>'Map. Alunos com Deficiência'!G49</f>
        <v>0</v>
      </c>
    </row>
    <row r="30" spans="1:29" x14ac:dyDescent="0.2">
      <c r="A30" s="65" t="s">
        <v>33</v>
      </c>
      <c r="B30" s="301">
        <f>'Mapeamento de Alunos'!H29</f>
        <v>0</v>
      </c>
      <c r="C30" s="303">
        <f>'Mapeamento de Alunos'!I29</f>
        <v>0</v>
      </c>
      <c r="D30" s="302" t="str">
        <f t="shared" si="0"/>
        <v/>
      </c>
      <c r="E30" s="304">
        <f>'Map. Alunos com Deficiência'!B50</f>
        <v>0</v>
      </c>
      <c r="F30" s="287">
        <f>'Map. Alunos com Deficiência'!C50</f>
        <v>0</v>
      </c>
      <c r="G30" s="287">
        <f>'Map. Alunos com Deficiência'!D50</f>
        <v>0</v>
      </c>
      <c r="H30" s="287">
        <f>'Map. Alunos com Deficiência'!E50</f>
        <v>0</v>
      </c>
      <c r="I30" s="288">
        <f>'Map. Alunos com Deficiência'!F50</f>
        <v>0</v>
      </c>
      <c r="J30" s="308">
        <f>'Map. Alunos com Deficiência'!G50</f>
        <v>0</v>
      </c>
    </row>
    <row r="31" spans="1:29" x14ac:dyDescent="0.2">
      <c r="A31" s="65" t="s">
        <v>34</v>
      </c>
      <c r="B31" s="301">
        <f>'Mapeamento de Alunos'!H30</f>
        <v>0</v>
      </c>
      <c r="C31" s="303">
        <f>'Mapeamento de Alunos'!I30</f>
        <v>0</v>
      </c>
      <c r="D31" s="302" t="str">
        <f t="shared" si="0"/>
        <v/>
      </c>
      <c r="E31" s="304">
        <f>'Map. Alunos com Deficiência'!B51</f>
        <v>0</v>
      </c>
      <c r="F31" s="287">
        <f>'Map. Alunos com Deficiência'!C51</f>
        <v>0</v>
      </c>
      <c r="G31" s="287">
        <f>'Map. Alunos com Deficiência'!D51</f>
        <v>0</v>
      </c>
      <c r="H31" s="287">
        <f>'Map. Alunos com Deficiência'!E51</f>
        <v>0</v>
      </c>
      <c r="I31" s="288">
        <f>'Map. Alunos com Deficiência'!F51</f>
        <v>0</v>
      </c>
      <c r="J31" s="308">
        <f>'Map. Alunos com Deficiência'!G51</f>
        <v>0</v>
      </c>
    </row>
    <row r="32" spans="1:29" x14ac:dyDescent="0.2">
      <c r="A32" s="65" t="s">
        <v>35</v>
      </c>
      <c r="B32" s="301">
        <f>'Mapeamento de Alunos'!H31</f>
        <v>0</v>
      </c>
      <c r="C32" s="303">
        <f>'Mapeamento de Alunos'!I31</f>
        <v>0</v>
      </c>
      <c r="D32" s="302" t="str">
        <f t="shared" si="0"/>
        <v/>
      </c>
      <c r="E32" s="304">
        <f>'Map. Alunos com Deficiência'!B52</f>
        <v>0</v>
      </c>
      <c r="F32" s="287">
        <f>'Map. Alunos com Deficiência'!C52</f>
        <v>0</v>
      </c>
      <c r="G32" s="287">
        <f>'Map. Alunos com Deficiência'!D52</f>
        <v>0</v>
      </c>
      <c r="H32" s="287">
        <f>'Map. Alunos com Deficiência'!E52</f>
        <v>0</v>
      </c>
      <c r="I32" s="288">
        <f>'Map. Alunos com Deficiência'!F52</f>
        <v>0</v>
      </c>
      <c r="J32" s="308">
        <f>'Map. Alunos com Deficiência'!G52</f>
        <v>0</v>
      </c>
    </row>
    <row r="33" spans="1:10" ht="13.5" thickBot="1" x14ac:dyDescent="0.25">
      <c r="A33" s="66" t="s">
        <v>36</v>
      </c>
      <c r="B33" s="301">
        <f>'Mapeamento de Alunos'!H32</f>
        <v>0</v>
      </c>
      <c r="C33" s="303">
        <f>'Mapeamento de Alunos'!I32</f>
        <v>0</v>
      </c>
      <c r="D33" s="310" t="str">
        <f t="shared" si="0"/>
        <v/>
      </c>
      <c r="E33" s="304">
        <f>'Map. Alunos com Deficiência'!B53</f>
        <v>0</v>
      </c>
      <c r="F33" s="287">
        <f>'Map. Alunos com Deficiência'!C53</f>
        <v>0</v>
      </c>
      <c r="G33" s="287">
        <f>'Map. Alunos com Deficiência'!D53</f>
        <v>0</v>
      </c>
      <c r="H33" s="287">
        <f>'Map. Alunos com Deficiência'!E53</f>
        <v>0</v>
      </c>
      <c r="I33" s="288">
        <f>'Map. Alunos com Deficiência'!F53</f>
        <v>0</v>
      </c>
      <c r="J33" s="308">
        <f>'Map. Alunos com Deficiência'!G53</f>
        <v>0</v>
      </c>
    </row>
    <row r="34" spans="1:10" ht="13.5" thickBot="1" x14ac:dyDescent="0.25">
      <c r="A34" s="67" t="s">
        <v>37</v>
      </c>
      <c r="B34" s="68">
        <f>SUM(B18:B33)</f>
        <v>0</v>
      </c>
      <c r="C34" s="69">
        <f>SUM(C18:C33)</f>
        <v>0</v>
      </c>
      <c r="D34" s="311" t="str">
        <f t="shared" si="0"/>
        <v/>
      </c>
      <c r="E34" s="305">
        <f t="shared" ref="E34:J34" si="1">SUM(E18:E33)</f>
        <v>0</v>
      </c>
      <c r="F34" s="306">
        <f t="shared" si="1"/>
        <v>0</v>
      </c>
      <c r="G34" s="306">
        <f t="shared" si="1"/>
        <v>0</v>
      </c>
      <c r="H34" s="306">
        <f t="shared" si="1"/>
        <v>0</v>
      </c>
      <c r="I34" s="307">
        <f t="shared" si="1"/>
        <v>0</v>
      </c>
      <c r="J34" s="309">
        <f t="shared" si="1"/>
        <v>0</v>
      </c>
    </row>
    <row r="35" spans="1:10" x14ac:dyDescent="0.2">
      <c r="A35" s="316"/>
      <c r="B35" s="316"/>
      <c r="C35" s="316"/>
      <c r="D35" s="317"/>
      <c r="E35" s="318"/>
      <c r="F35" s="318"/>
      <c r="G35" s="318"/>
      <c r="H35" s="318"/>
      <c r="I35" s="318"/>
      <c r="J35" s="318"/>
    </row>
    <row r="36" spans="1:10" x14ac:dyDescent="0.2">
      <c r="A36" s="319" t="s">
        <v>172</v>
      </c>
      <c r="B36" s="316"/>
      <c r="C36" s="316"/>
      <c r="D36" s="317"/>
      <c r="E36" s="318"/>
      <c r="F36" s="318"/>
      <c r="G36" s="318"/>
      <c r="H36" s="318"/>
      <c r="I36" s="318"/>
      <c r="J36" s="318"/>
    </row>
    <row r="37" spans="1:10" x14ac:dyDescent="0.2">
      <c r="A37" s="316"/>
      <c r="B37" s="316"/>
      <c r="C37" s="316"/>
      <c r="D37" s="317"/>
      <c r="E37" s="318"/>
      <c r="F37" s="318"/>
      <c r="G37" s="318"/>
      <c r="H37" s="318"/>
      <c r="I37" s="318"/>
      <c r="J37" s="318"/>
    </row>
    <row r="38" spans="1:10" x14ac:dyDescent="0.2">
      <c r="A38" s="316"/>
      <c r="B38" s="316"/>
      <c r="C38" s="316"/>
      <c r="D38" s="317"/>
      <c r="E38" s="318"/>
      <c r="F38" s="318"/>
      <c r="G38" s="318"/>
      <c r="H38" s="318"/>
      <c r="I38" s="318"/>
      <c r="J38" s="318"/>
    </row>
    <row r="39" spans="1:10" x14ac:dyDescent="0.2">
      <c r="A39" s="316"/>
      <c r="B39" s="316"/>
      <c r="C39" s="316"/>
      <c r="D39" s="317"/>
      <c r="E39" s="318"/>
      <c r="F39" s="318"/>
      <c r="G39" s="318"/>
      <c r="H39" s="318"/>
      <c r="I39" s="318"/>
      <c r="J39" s="318"/>
    </row>
    <row r="40" spans="1:10" x14ac:dyDescent="0.2">
      <c r="A40" s="316"/>
      <c r="B40" s="316"/>
      <c r="C40" s="316"/>
      <c r="D40" s="317"/>
      <c r="E40" s="318"/>
      <c r="F40" s="318"/>
      <c r="G40" s="318"/>
      <c r="H40" s="318"/>
      <c r="I40" s="318"/>
      <c r="J40" s="318"/>
    </row>
    <row r="41" spans="1:10" x14ac:dyDescent="0.2">
      <c r="A41" s="316"/>
      <c r="B41" s="316"/>
      <c r="C41" s="316"/>
      <c r="D41" s="317"/>
      <c r="E41" s="318"/>
      <c r="F41" s="318"/>
    </row>
    <row r="42" spans="1:10" x14ac:dyDescent="0.2">
      <c r="A42" s="316"/>
      <c r="B42" s="316"/>
      <c r="C42" s="316"/>
      <c r="D42" s="317"/>
      <c r="E42" s="318"/>
      <c r="F42" s="318"/>
    </row>
    <row r="43" spans="1:10" ht="13.5" thickBot="1" x14ac:dyDescent="0.25">
      <c r="A43" s="316"/>
      <c r="B43" s="316"/>
      <c r="C43" s="316"/>
      <c r="D43" s="317"/>
      <c r="E43" s="318"/>
      <c r="F43" s="318"/>
    </row>
    <row r="44" spans="1:10" ht="26.25" thickBot="1" x14ac:dyDescent="0.25">
      <c r="A44" s="316"/>
      <c r="B44" s="316"/>
      <c r="C44" s="316"/>
      <c r="D44" s="317"/>
      <c r="E44" s="318"/>
      <c r="F44" s="318"/>
      <c r="H44" s="320"/>
      <c r="I44" s="266"/>
      <c r="J44" s="321" t="s">
        <v>173</v>
      </c>
    </row>
    <row r="45" spans="1:10" ht="15" customHeight="1" thickBot="1" x14ac:dyDescent="0.25">
      <c r="A45" s="316"/>
      <c r="B45" s="316"/>
      <c r="C45" s="316"/>
      <c r="D45" s="317"/>
      <c r="E45" s="318"/>
      <c r="F45" s="318"/>
      <c r="H45" s="604" t="s">
        <v>165</v>
      </c>
      <c r="I45" s="604"/>
      <c r="J45" s="322">
        <f t="shared" ref="J45:J50" si="2">AB19</f>
        <v>0</v>
      </c>
    </row>
    <row r="46" spans="1:10" ht="15" customHeight="1" thickBot="1" x14ac:dyDescent="0.25">
      <c r="A46" s="316"/>
      <c r="B46" s="316"/>
      <c r="C46" s="316"/>
      <c r="D46" s="317"/>
      <c r="E46" s="318"/>
      <c r="F46" s="318"/>
      <c r="H46" s="604" t="s">
        <v>167</v>
      </c>
      <c r="I46" s="604"/>
      <c r="J46" s="322">
        <f t="shared" si="2"/>
        <v>0</v>
      </c>
    </row>
    <row r="47" spans="1:10" ht="15" customHeight="1" thickBot="1" x14ac:dyDescent="0.25">
      <c r="A47" s="316"/>
      <c r="B47" s="316"/>
      <c r="C47" s="316"/>
      <c r="D47" s="317"/>
      <c r="E47" s="318"/>
      <c r="F47" s="318"/>
      <c r="H47" s="604" t="s">
        <v>168</v>
      </c>
      <c r="I47" s="604"/>
      <c r="J47" s="322">
        <f t="shared" si="2"/>
        <v>0</v>
      </c>
    </row>
    <row r="48" spans="1:10" ht="15" customHeight="1" thickBot="1" x14ac:dyDescent="0.25">
      <c r="A48" s="316"/>
      <c r="B48" s="316"/>
      <c r="C48" s="316"/>
      <c r="D48" s="317"/>
      <c r="E48" s="318"/>
      <c r="F48" s="318"/>
      <c r="H48" s="604" t="s">
        <v>169</v>
      </c>
      <c r="I48" s="604"/>
      <c r="J48" s="322">
        <f t="shared" si="2"/>
        <v>0</v>
      </c>
    </row>
    <row r="49" spans="1:10" ht="15" customHeight="1" thickBot="1" x14ac:dyDescent="0.25">
      <c r="A49" s="316"/>
      <c r="B49" s="316"/>
      <c r="C49" s="316"/>
      <c r="D49" s="317"/>
      <c r="E49" s="318"/>
      <c r="F49" s="318"/>
      <c r="H49" s="604" t="s">
        <v>170</v>
      </c>
      <c r="I49" s="604"/>
      <c r="J49" s="322">
        <f t="shared" si="2"/>
        <v>0</v>
      </c>
    </row>
    <row r="50" spans="1:10" ht="15" customHeight="1" thickBot="1" x14ac:dyDescent="0.25">
      <c r="A50" s="316"/>
      <c r="B50" s="316"/>
      <c r="C50" s="316"/>
      <c r="D50" s="317"/>
      <c r="E50" s="318"/>
      <c r="F50" s="318"/>
      <c r="H50" s="604" t="s">
        <v>166</v>
      </c>
      <c r="I50" s="604"/>
      <c r="J50" s="322">
        <f t="shared" si="2"/>
        <v>0</v>
      </c>
    </row>
    <row r="51" spans="1:10" ht="15" customHeight="1" thickBot="1" x14ac:dyDescent="0.25">
      <c r="A51" s="316"/>
      <c r="B51" s="316"/>
      <c r="C51" s="316"/>
      <c r="D51" s="317"/>
      <c r="E51" s="318"/>
      <c r="F51" s="318"/>
      <c r="H51" s="584" t="s">
        <v>37</v>
      </c>
      <c r="I51" s="584"/>
      <c r="J51" s="323">
        <f>SUM(J45:J50)</f>
        <v>0</v>
      </c>
    </row>
    <row r="52" spans="1:10" x14ac:dyDescent="0.2">
      <c r="A52" s="316"/>
      <c r="B52" s="316"/>
      <c r="C52" s="316"/>
      <c r="D52" s="317"/>
      <c r="E52" s="318"/>
      <c r="F52" s="318"/>
      <c r="G52" s="318"/>
      <c r="H52" s="318"/>
      <c r="I52" s="318"/>
      <c r="J52" s="318"/>
    </row>
    <row r="53" spans="1:10" x14ac:dyDescent="0.2">
      <c r="A53" s="316"/>
      <c r="B53" s="316"/>
      <c r="C53" s="316"/>
      <c r="D53" s="317"/>
      <c r="E53" s="318"/>
      <c r="F53" s="318"/>
      <c r="G53" s="318"/>
      <c r="H53" s="318"/>
      <c r="I53" s="318"/>
      <c r="J53" s="318"/>
    </row>
    <row r="54" spans="1:10" x14ac:dyDescent="0.2">
      <c r="A54" s="316"/>
      <c r="B54" s="316"/>
      <c r="C54" s="316"/>
      <c r="D54" s="317"/>
      <c r="E54" s="318"/>
      <c r="F54" s="318"/>
      <c r="G54" s="318"/>
      <c r="H54" s="318"/>
      <c r="I54" s="318"/>
      <c r="J54" s="318"/>
    </row>
    <row r="55" spans="1:10" x14ac:dyDescent="0.2">
      <c r="A55" s="316"/>
      <c r="B55" s="316"/>
      <c r="C55" s="316"/>
      <c r="D55" s="317"/>
      <c r="E55" s="318"/>
      <c r="F55" s="318"/>
      <c r="G55" s="318"/>
      <c r="H55" s="318"/>
      <c r="I55" s="318"/>
      <c r="J55" s="318"/>
    </row>
    <row r="57" spans="1:10" ht="13.5" thickBot="1" x14ac:dyDescent="0.25">
      <c r="A57" s="319" t="s">
        <v>195</v>
      </c>
    </row>
    <row r="58" spans="1:10" ht="38.25" customHeight="1" x14ac:dyDescent="0.2">
      <c r="A58" s="592" t="s">
        <v>163</v>
      </c>
      <c r="B58" s="590" t="s">
        <v>162</v>
      </c>
      <c r="C58" s="597" t="str">
        <f>'Dianóstico V. Social'!AH15</f>
        <v>Bolsa Família</v>
      </c>
      <c r="D58" s="573" t="str">
        <f>'Dianóstico V. Social'!AI15</f>
        <v>Leve leite</v>
      </c>
      <c r="E58" s="573" t="str">
        <f>'Dianóstico V. Social'!AJ15</f>
        <v>BPC</v>
      </c>
      <c r="F58" s="578" t="str">
        <f>'Dianóstico V. Social'!AK15</f>
        <v>Outro</v>
      </c>
      <c r="G58" s="585"/>
    </row>
    <row r="59" spans="1:10" ht="13.5" thickBot="1" x14ac:dyDescent="0.25">
      <c r="A59" s="593"/>
      <c r="B59" s="591"/>
      <c r="C59" s="598"/>
      <c r="D59" s="574"/>
      <c r="E59" s="574"/>
      <c r="F59" s="579"/>
      <c r="G59" s="585"/>
    </row>
    <row r="60" spans="1:10" x14ac:dyDescent="0.2">
      <c r="A60" s="594">
        <f>'Dianóstico V. Social'!AH14</f>
        <v>0</v>
      </c>
      <c r="B60" s="294" t="s">
        <v>21</v>
      </c>
      <c r="C60" s="291">
        <f>'Dianóstico V. Social'!AH16</f>
        <v>0</v>
      </c>
      <c r="D60" s="287">
        <f>'Dianóstico V. Social'!AI16</f>
        <v>0</v>
      </c>
      <c r="E60" s="287">
        <f>'Dianóstico V. Social'!AJ16</f>
        <v>0</v>
      </c>
      <c r="F60" s="288">
        <f>'Dianóstico V. Social'!AK16</f>
        <v>0</v>
      </c>
    </row>
    <row r="61" spans="1:10" x14ac:dyDescent="0.2">
      <c r="A61" s="595"/>
      <c r="B61" s="295" t="s">
        <v>22</v>
      </c>
      <c r="C61" s="292">
        <f>'Dianóstico V. Social'!AH17</f>
        <v>0</v>
      </c>
      <c r="D61" s="283">
        <f>'Dianóstico V. Social'!AI17</f>
        <v>0</v>
      </c>
      <c r="E61" s="283">
        <f>'Dianóstico V. Social'!AJ17</f>
        <v>0</v>
      </c>
      <c r="F61" s="284">
        <f>'Dianóstico V. Social'!AK17</f>
        <v>0</v>
      </c>
    </row>
    <row r="62" spans="1:10" x14ac:dyDescent="0.2">
      <c r="A62" s="595"/>
      <c r="B62" s="295" t="s">
        <v>23</v>
      </c>
      <c r="C62" s="292">
        <f>'Dianóstico V. Social'!AH18</f>
        <v>0</v>
      </c>
      <c r="D62" s="283">
        <f>'Dianóstico V. Social'!AI18</f>
        <v>0</v>
      </c>
      <c r="E62" s="283">
        <f>'Dianóstico V. Social'!AJ18</f>
        <v>0</v>
      </c>
      <c r="F62" s="284">
        <f>'Dianóstico V. Social'!AK18</f>
        <v>0</v>
      </c>
    </row>
    <row r="63" spans="1:10" x14ac:dyDescent="0.2">
      <c r="A63" s="595"/>
      <c r="B63" s="295" t="s">
        <v>24</v>
      </c>
      <c r="C63" s="292">
        <f>'Dianóstico V. Social'!AH19</f>
        <v>0</v>
      </c>
      <c r="D63" s="283">
        <f>'Dianóstico V. Social'!AI19</f>
        <v>0</v>
      </c>
      <c r="E63" s="283">
        <f>'Dianóstico V. Social'!AJ19</f>
        <v>0</v>
      </c>
      <c r="F63" s="284">
        <f>'Dianóstico V. Social'!AK19</f>
        <v>0</v>
      </c>
    </row>
    <row r="64" spans="1:10" x14ac:dyDescent="0.2">
      <c r="A64" s="595"/>
      <c r="B64" s="295" t="s">
        <v>25</v>
      </c>
      <c r="C64" s="292">
        <f>'Dianóstico V. Social'!AH20</f>
        <v>0</v>
      </c>
      <c r="D64" s="283">
        <f>'Dianóstico V. Social'!AI20</f>
        <v>0</v>
      </c>
      <c r="E64" s="283">
        <f>'Dianóstico V. Social'!AJ20</f>
        <v>0</v>
      </c>
      <c r="F64" s="284">
        <f>'Dianóstico V. Social'!AK20</f>
        <v>0</v>
      </c>
    </row>
    <row r="65" spans="1:35" x14ac:dyDescent="0.2">
      <c r="A65" s="595"/>
      <c r="B65" s="295" t="s">
        <v>26</v>
      </c>
      <c r="C65" s="292">
        <f>'Dianóstico V. Social'!AH21</f>
        <v>0</v>
      </c>
      <c r="D65" s="283">
        <f>'Dianóstico V. Social'!AI21</f>
        <v>0</v>
      </c>
      <c r="E65" s="283">
        <f>'Dianóstico V. Social'!AJ21</f>
        <v>0</v>
      </c>
      <c r="F65" s="284">
        <f>'Dianóstico V. Social'!AK21</f>
        <v>0</v>
      </c>
    </row>
    <row r="66" spans="1:35" x14ac:dyDescent="0.2">
      <c r="A66" s="595"/>
      <c r="B66" s="295" t="s">
        <v>27</v>
      </c>
      <c r="C66" s="292">
        <f>'Dianóstico V. Social'!AH22</f>
        <v>0</v>
      </c>
      <c r="D66" s="283">
        <f>'Dianóstico V. Social'!AI22</f>
        <v>0</v>
      </c>
      <c r="E66" s="283">
        <f>'Dianóstico V. Social'!AJ22</f>
        <v>0</v>
      </c>
      <c r="F66" s="284">
        <f>'Dianóstico V. Social'!AK22</f>
        <v>0</v>
      </c>
    </row>
    <row r="67" spans="1:35" x14ac:dyDescent="0.2">
      <c r="A67" s="595"/>
      <c r="B67" s="295" t="s">
        <v>28</v>
      </c>
      <c r="C67" s="292">
        <f>'Dianóstico V. Social'!AH23</f>
        <v>0</v>
      </c>
      <c r="D67" s="283">
        <f>'Dianóstico V. Social'!AI23</f>
        <v>0</v>
      </c>
      <c r="E67" s="283">
        <f>'Dianóstico V. Social'!AJ23</f>
        <v>0</v>
      </c>
      <c r="F67" s="284">
        <f>'Dianóstico V. Social'!AK23</f>
        <v>0</v>
      </c>
    </row>
    <row r="68" spans="1:35" x14ac:dyDescent="0.2">
      <c r="A68" s="595"/>
      <c r="B68" s="295" t="s">
        <v>29</v>
      </c>
      <c r="C68" s="292">
        <f>'Dianóstico V. Social'!AH24</f>
        <v>0</v>
      </c>
      <c r="D68" s="283">
        <f>'Dianóstico V. Social'!AI24</f>
        <v>0</v>
      </c>
      <c r="E68" s="283">
        <f>'Dianóstico V. Social'!AJ24</f>
        <v>0</v>
      </c>
      <c r="F68" s="284">
        <f>'Dianóstico V. Social'!AK24</f>
        <v>0</v>
      </c>
    </row>
    <row r="69" spans="1:35" x14ac:dyDescent="0.2">
      <c r="A69" s="595"/>
      <c r="B69" s="295" t="s">
        <v>30</v>
      </c>
      <c r="C69" s="292">
        <f>'Dianóstico V. Social'!AH25</f>
        <v>0</v>
      </c>
      <c r="D69" s="283">
        <f>'Dianóstico V. Social'!AI25</f>
        <v>0</v>
      </c>
      <c r="E69" s="283">
        <f>'Dianóstico V. Social'!AJ25</f>
        <v>0</v>
      </c>
      <c r="F69" s="284">
        <f>'Dianóstico V. Social'!AK25</f>
        <v>0</v>
      </c>
    </row>
    <row r="70" spans="1:35" x14ac:dyDescent="0.2">
      <c r="A70" s="595"/>
      <c r="B70" s="295" t="s">
        <v>31</v>
      </c>
      <c r="C70" s="292">
        <f>'Dianóstico V. Social'!AH26</f>
        <v>0</v>
      </c>
      <c r="D70" s="283">
        <f>'Dianóstico V. Social'!AI26</f>
        <v>0</v>
      </c>
      <c r="E70" s="283">
        <f>'Dianóstico V. Social'!AJ26</f>
        <v>0</v>
      </c>
      <c r="F70" s="284">
        <f>'Dianóstico V. Social'!AK26</f>
        <v>0</v>
      </c>
    </row>
    <row r="71" spans="1:35" x14ac:dyDescent="0.2">
      <c r="A71" s="595"/>
      <c r="B71" s="295" t="s">
        <v>32</v>
      </c>
      <c r="C71" s="292">
        <f>'Dianóstico V. Social'!AH27</f>
        <v>0</v>
      </c>
      <c r="D71" s="283">
        <f>'Dianóstico V. Social'!AI27</f>
        <v>0</v>
      </c>
      <c r="E71" s="283">
        <f>'Dianóstico V. Social'!AJ27</f>
        <v>0</v>
      </c>
      <c r="F71" s="284">
        <f>'Dianóstico V. Social'!AK27</f>
        <v>0</v>
      </c>
    </row>
    <row r="72" spans="1:35" x14ac:dyDescent="0.2">
      <c r="A72" s="595"/>
      <c r="B72" s="295" t="s">
        <v>33</v>
      </c>
      <c r="C72" s="292">
        <f>'Dianóstico V. Social'!AH28</f>
        <v>0</v>
      </c>
      <c r="D72" s="283">
        <f>'Dianóstico V. Social'!AI28</f>
        <v>0</v>
      </c>
      <c r="E72" s="283">
        <f>'Dianóstico V. Social'!AJ28</f>
        <v>0</v>
      </c>
      <c r="F72" s="284">
        <f>'Dianóstico V. Social'!AK28</f>
        <v>0</v>
      </c>
    </row>
    <row r="73" spans="1:35" x14ac:dyDescent="0.2">
      <c r="A73" s="595"/>
      <c r="B73" s="295" t="s">
        <v>34</v>
      </c>
      <c r="C73" s="292">
        <f>'Dianóstico V. Social'!AH29</f>
        <v>0</v>
      </c>
      <c r="D73" s="283">
        <f>'Dianóstico V. Social'!AI29</f>
        <v>0</v>
      </c>
      <c r="E73" s="283">
        <f>'Dianóstico V. Social'!AJ29</f>
        <v>0</v>
      </c>
      <c r="F73" s="284">
        <f>'Dianóstico V. Social'!AK29</f>
        <v>0</v>
      </c>
    </row>
    <row r="74" spans="1:35" x14ac:dyDescent="0.2">
      <c r="A74" s="595"/>
      <c r="B74" s="295" t="s">
        <v>35</v>
      </c>
      <c r="C74" s="292">
        <f>'Dianóstico V. Social'!AH30</f>
        <v>0</v>
      </c>
      <c r="D74" s="283">
        <f>'Dianóstico V. Social'!AI30</f>
        <v>0</v>
      </c>
      <c r="E74" s="283">
        <f>'Dianóstico V. Social'!AJ30</f>
        <v>0</v>
      </c>
      <c r="F74" s="284">
        <f>'Dianóstico V. Social'!AK30</f>
        <v>0</v>
      </c>
    </row>
    <row r="75" spans="1:35" ht="13.5" thickBot="1" x14ac:dyDescent="0.25">
      <c r="A75" s="596"/>
      <c r="B75" s="296" t="s">
        <v>36</v>
      </c>
      <c r="C75" s="293">
        <f>'Dianóstico V. Social'!AH31</f>
        <v>0</v>
      </c>
      <c r="D75" s="285">
        <f>'Dianóstico V. Social'!AI31</f>
        <v>0</v>
      </c>
      <c r="E75" s="285">
        <f>'Dianóstico V. Social'!AJ31</f>
        <v>0</v>
      </c>
      <c r="F75" s="286">
        <f>'Dianóstico V. Social'!AK31</f>
        <v>0</v>
      </c>
    </row>
    <row r="76" spans="1:35" ht="15" customHeight="1" thickBot="1" x14ac:dyDescent="0.25">
      <c r="A76" s="580" t="s">
        <v>37</v>
      </c>
      <c r="B76" s="581"/>
      <c r="C76" s="297">
        <f>SUM(C60:C75)</f>
        <v>0</v>
      </c>
      <c r="D76" s="298">
        <f>SUM(D60:D75)</f>
        <v>0</v>
      </c>
      <c r="E76" s="298">
        <f>SUM(E60:E75)</f>
        <v>0</v>
      </c>
      <c r="F76" s="299">
        <f>SUM(F60:F75)</f>
        <v>0</v>
      </c>
    </row>
    <row r="78" spans="1:35" ht="13.5" thickBot="1" x14ac:dyDescent="0.25">
      <c r="A78" s="319" t="s">
        <v>160</v>
      </c>
    </row>
    <row r="79" spans="1:35" ht="13.5" thickBot="1" x14ac:dyDescent="0.25">
      <c r="A79" s="266"/>
      <c r="B79" s="553" t="s">
        <v>150</v>
      </c>
      <c r="C79" s="554"/>
      <c r="D79" s="271" t="s">
        <v>158</v>
      </c>
      <c r="E79" s="588" t="s">
        <v>154</v>
      </c>
      <c r="F79" s="588"/>
      <c r="G79" s="267" t="s">
        <v>155</v>
      </c>
    </row>
    <row r="80" spans="1:35" ht="15" customHeight="1" x14ac:dyDescent="0.25">
      <c r="A80" s="550" t="s">
        <v>151</v>
      </c>
      <c r="B80" s="567" t="str">
        <f>'Levantamento de Profissionais'!B17</f>
        <v>Professor</v>
      </c>
      <c r="C80" s="568"/>
      <c r="D80" s="270">
        <f>AB92</f>
        <v>0</v>
      </c>
      <c r="E80" s="570">
        <f>AB91</f>
        <v>0</v>
      </c>
      <c r="F80" s="570"/>
      <c r="G80" s="555">
        <f>SUM(D80:D83)</f>
        <v>0</v>
      </c>
      <c r="AB80" s="569" t="s">
        <v>101</v>
      </c>
      <c r="AC80" s="569"/>
      <c r="AD80" s="569"/>
      <c r="AE80" s="569"/>
      <c r="AF80" s="569" t="s">
        <v>100</v>
      </c>
      <c r="AG80" s="569"/>
      <c r="AH80" s="569"/>
      <c r="AI80" s="569"/>
    </row>
    <row r="81" spans="1:35" ht="15" customHeight="1" x14ac:dyDescent="0.2">
      <c r="A81" s="551"/>
      <c r="B81" s="565" t="str">
        <f>'Levantamento de Profissionais'!C17</f>
        <v>Diretor</v>
      </c>
      <c r="C81" s="566"/>
      <c r="D81" s="268">
        <f>AC92</f>
        <v>0</v>
      </c>
      <c r="E81" s="571">
        <f>AC91</f>
        <v>0</v>
      </c>
      <c r="F81" s="571"/>
      <c r="G81" s="555"/>
      <c r="AB81" s="391" t="s">
        <v>41</v>
      </c>
      <c r="AC81" s="392" t="s">
        <v>13</v>
      </c>
      <c r="AD81" s="392" t="s">
        <v>42</v>
      </c>
      <c r="AE81" s="392" t="s">
        <v>43</v>
      </c>
      <c r="AF81" s="392" t="s">
        <v>98</v>
      </c>
      <c r="AG81" s="392" t="s">
        <v>44</v>
      </c>
      <c r="AH81" s="392" t="s">
        <v>45</v>
      </c>
      <c r="AI81" s="392" t="s">
        <v>46</v>
      </c>
    </row>
    <row r="82" spans="1:35" ht="15" customHeight="1" x14ac:dyDescent="0.2">
      <c r="A82" s="551"/>
      <c r="B82" s="565" t="str">
        <f>'Levantamento de Profissionais'!D17</f>
        <v>Vice-diretor</v>
      </c>
      <c r="C82" s="566"/>
      <c r="D82" s="268">
        <f>AD92</f>
        <v>0</v>
      </c>
      <c r="E82" s="571">
        <f>AD91</f>
        <v>0</v>
      </c>
      <c r="F82" s="571"/>
      <c r="G82" s="555"/>
      <c r="AB82" s="389">
        <f>'Levantamento de Profissionais'!P18</f>
        <v>0</v>
      </c>
      <c r="AC82" s="389">
        <f>'Levantamento de Profissionais'!Q18</f>
        <v>0</v>
      </c>
      <c r="AD82" s="389">
        <f>'Levantamento de Profissionais'!R18</f>
        <v>0</v>
      </c>
      <c r="AE82" s="389">
        <f>'Levantamento de Profissionais'!S18</f>
        <v>0</v>
      </c>
      <c r="AF82" s="389">
        <f>'Levantamento de Profissionais'!T18</f>
        <v>0</v>
      </c>
      <c r="AG82" s="389">
        <f>'Levantamento de Profissionais'!U18</f>
        <v>0</v>
      </c>
      <c r="AH82" s="389">
        <f>'Levantamento de Profissionais'!V18</f>
        <v>0</v>
      </c>
      <c r="AI82" s="389">
        <f>'Levantamento de Profissionais'!W18</f>
        <v>0</v>
      </c>
    </row>
    <row r="83" spans="1:35" ht="15" customHeight="1" thickBot="1" x14ac:dyDescent="0.25">
      <c r="A83" s="552"/>
      <c r="B83" s="548" t="str">
        <f>'Levantamento de Profissionais'!E17</f>
        <v>Coordenador Pedagógico</v>
      </c>
      <c r="C83" s="549"/>
      <c r="D83" s="269">
        <f>AE92</f>
        <v>0</v>
      </c>
      <c r="E83" s="572">
        <f>AE91</f>
        <v>0</v>
      </c>
      <c r="F83" s="572"/>
      <c r="G83" s="556"/>
      <c r="AB83" s="389">
        <f>'Levantamento de Profissionais'!P19</f>
        <v>0</v>
      </c>
      <c r="AC83" s="389">
        <f>'Levantamento de Profissionais'!Q19</f>
        <v>0</v>
      </c>
      <c r="AD83" s="389">
        <f>'Levantamento de Profissionais'!R19</f>
        <v>0</v>
      </c>
      <c r="AE83" s="389">
        <f>'Levantamento de Profissionais'!S19</f>
        <v>0</v>
      </c>
      <c r="AF83" s="389">
        <f>'Levantamento de Profissionais'!T19</f>
        <v>0</v>
      </c>
      <c r="AG83" s="389">
        <f>'Levantamento de Profissionais'!U19</f>
        <v>0</v>
      </c>
      <c r="AH83" s="389">
        <f>'Levantamento de Profissionais'!V19</f>
        <v>0</v>
      </c>
      <c r="AI83" s="389">
        <f>'Levantamento de Profissionais'!W19</f>
        <v>0</v>
      </c>
    </row>
    <row r="84" spans="1:35" ht="15" customHeight="1" x14ac:dyDescent="0.2">
      <c r="A84" s="582" t="s">
        <v>152</v>
      </c>
      <c r="B84" s="563" t="str">
        <f>'Levantamento de Profissionais'!G17</f>
        <v>Auxiliar Administrativo</v>
      </c>
      <c r="C84" s="564"/>
      <c r="D84" s="270">
        <f>AF92</f>
        <v>0</v>
      </c>
      <c r="E84" s="570">
        <f>AF91</f>
        <v>0</v>
      </c>
      <c r="F84" s="570"/>
      <c r="G84" s="555">
        <f>SUM(D84:D87)</f>
        <v>0</v>
      </c>
      <c r="AB84" s="389">
        <f>'Levantamento de Profissionais'!P20</f>
        <v>0</v>
      </c>
      <c r="AC84" s="389">
        <f>'Levantamento de Profissionais'!Q20</f>
        <v>0</v>
      </c>
      <c r="AD84" s="389">
        <f>'Levantamento de Profissionais'!R20</f>
        <v>0</v>
      </c>
      <c r="AE84" s="389">
        <f>'Levantamento de Profissionais'!S20</f>
        <v>0</v>
      </c>
      <c r="AF84" s="389">
        <f>'Levantamento de Profissionais'!T20</f>
        <v>0</v>
      </c>
      <c r="AG84" s="389">
        <f>'Levantamento de Profissionais'!U20</f>
        <v>0</v>
      </c>
      <c r="AH84" s="389">
        <f>'Levantamento de Profissionais'!V20</f>
        <v>0</v>
      </c>
      <c r="AI84" s="389">
        <f>'Levantamento de Profissionais'!W20</f>
        <v>0</v>
      </c>
    </row>
    <row r="85" spans="1:35" ht="15" customHeight="1" x14ac:dyDescent="0.2">
      <c r="A85" s="582"/>
      <c r="B85" s="565" t="str">
        <f>'Levantamento de Profissionais'!H17</f>
        <v>Auxiliar de limpeza</v>
      </c>
      <c r="C85" s="566"/>
      <c r="D85" s="268">
        <f>AG92</f>
        <v>0</v>
      </c>
      <c r="E85" s="571">
        <f>AG91</f>
        <v>0</v>
      </c>
      <c r="F85" s="571"/>
      <c r="G85" s="555"/>
      <c r="AB85" s="389">
        <f>'Levantamento de Profissionais'!P21</f>
        <v>0</v>
      </c>
      <c r="AC85" s="389">
        <f>'Levantamento de Profissionais'!Q21</f>
        <v>0</v>
      </c>
      <c r="AD85" s="389">
        <f>'Levantamento de Profissionais'!R21</f>
        <v>0</v>
      </c>
      <c r="AE85" s="389">
        <f>'Levantamento de Profissionais'!S21</f>
        <v>0</v>
      </c>
      <c r="AF85" s="389">
        <f>'Levantamento de Profissionais'!T21</f>
        <v>0</v>
      </c>
      <c r="AG85" s="389">
        <f>'Levantamento de Profissionais'!U21</f>
        <v>0</v>
      </c>
      <c r="AH85" s="389">
        <f>'Levantamento de Profissionais'!V21</f>
        <v>0</v>
      </c>
      <c r="AI85" s="389">
        <f>'Levantamento de Profissionais'!W21</f>
        <v>0</v>
      </c>
    </row>
    <row r="86" spans="1:35" x14ac:dyDescent="0.2">
      <c r="A86" s="582"/>
      <c r="B86" s="565" t="str">
        <f>'Levantamento de Profissionais'!I17</f>
        <v>Merendeira</v>
      </c>
      <c r="C86" s="566"/>
      <c r="D86" s="268">
        <f>AH92</f>
        <v>0</v>
      </c>
      <c r="E86" s="571">
        <f>AH91</f>
        <v>0</v>
      </c>
      <c r="F86" s="571"/>
      <c r="G86" s="555"/>
      <c r="AB86" s="389">
        <f>'Levantamento de Profissionais'!P22</f>
        <v>0</v>
      </c>
      <c r="AC86" s="389">
        <f>'Levantamento de Profissionais'!Q22</f>
        <v>0</v>
      </c>
      <c r="AD86" s="389">
        <f>'Levantamento de Profissionais'!R22</f>
        <v>0</v>
      </c>
      <c r="AE86" s="389">
        <f>'Levantamento de Profissionais'!S22</f>
        <v>0</v>
      </c>
      <c r="AF86" s="389">
        <f>'Levantamento de Profissionais'!T22</f>
        <v>0</v>
      </c>
      <c r="AG86" s="389">
        <f>'Levantamento de Profissionais'!U22</f>
        <v>0</v>
      </c>
      <c r="AH86" s="389">
        <f>'Levantamento de Profissionais'!V22</f>
        <v>0</v>
      </c>
      <c r="AI86" s="389">
        <f>'Levantamento de Profissionais'!W22</f>
        <v>0</v>
      </c>
    </row>
    <row r="87" spans="1:35" ht="13.5" thickBot="1" x14ac:dyDescent="0.25">
      <c r="A87" s="583"/>
      <c r="B87" s="548" t="str">
        <f>'Levantamento de Profissionais'!J17</f>
        <v>Auxiliar biblioteca</v>
      </c>
      <c r="C87" s="549"/>
      <c r="D87" s="269">
        <f>AI92</f>
        <v>0</v>
      </c>
      <c r="E87" s="572">
        <f>AI91</f>
        <v>0</v>
      </c>
      <c r="F87" s="572"/>
      <c r="G87" s="556"/>
      <c r="AB87" s="389">
        <f>'Levantamento de Profissionais'!P23</f>
        <v>0</v>
      </c>
      <c r="AC87" s="389">
        <f>'Levantamento de Profissionais'!Q23</f>
        <v>0</v>
      </c>
      <c r="AD87" s="389">
        <f>'Levantamento de Profissionais'!R23</f>
        <v>0</v>
      </c>
      <c r="AE87" s="389">
        <f>'Levantamento de Profissionais'!S23</f>
        <v>0</v>
      </c>
      <c r="AF87" s="389">
        <f>'Levantamento de Profissionais'!T23</f>
        <v>0</v>
      </c>
      <c r="AG87" s="389">
        <f>'Levantamento de Profissionais'!U23</f>
        <v>0</v>
      </c>
      <c r="AH87" s="389">
        <f>'Levantamento de Profissionais'!V23</f>
        <v>0</v>
      </c>
      <c r="AI87" s="389">
        <f>'Levantamento de Profissionais'!W23</f>
        <v>0</v>
      </c>
    </row>
    <row r="88" spans="1:35" ht="13.5" thickBot="1" x14ac:dyDescent="0.25">
      <c r="A88" s="575" t="s">
        <v>37</v>
      </c>
      <c r="B88" s="576"/>
      <c r="C88" s="577"/>
      <c r="D88" s="300">
        <f>SUM(D80:D87)</f>
        <v>0</v>
      </c>
      <c r="E88" s="586">
        <f>SUM(E80:F87)</f>
        <v>0</v>
      </c>
      <c r="F88" s="587"/>
      <c r="G88" s="272"/>
      <c r="AB88" s="389">
        <f>'Levantamento de Profissionais'!P24</f>
        <v>0</v>
      </c>
      <c r="AC88" s="389">
        <f>'Levantamento de Profissionais'!Q24</f>
        <v>0</v>
      </c>
      <c r="AD88" s="389">
        <f>'Levantamento de Profissionais'!R24</f>
        <v>0</v>
      </c>
      <c r="AE88" s="389">
        <f>'Levantamento de Profissionais'!S24</f>
        <v>0</v>
      </c>
      <c r="AF88" s="389">
        <f>'Levantamento de Profissionais'!T24</f>
        <v>0</v>
      </c>
      <c r="AG88" s="389">
        <f>'Levantamento de Profissionais'!U24</f>
        <v>0</v>
      </c>
      <c r="AH88" s="389">
        <f>'Levantamento de Profissionais'!V24</f>
        <v>0</v>
      </c>
      <c r="AI88" s="389">
        <f>'Levantamento de Profissionais'!W24</f>
        <v>0</v>
      </c>
    </row>
    <row r="89" spans="1:35" x14ac:dyDescent="0.2">
      <c r="AB89" s="389">
        <f>'Levantamento de Profissionais'!P25</f>
        <v>0</v>
      </c>
      <c r="AC89" s="389">
        <f>'Levantamento de Profissionais'!Q25</f>
        <v>0</v>
      </c>
      <c r="AD89" s="389">
        <f>'Levantamento de Profissionais'!R25</f>
        <v>0</v>
      </c>
      <c r="AE89" s="389">
        <f>'Levantamento de Profissionais'!S25</f>
        <v>0</v>
      </c>
      <c r="AF89" s="389">
        <f>'Levantamento de Profissionais'!T25</f>
        <v>0</v>
      </c>
      <c r="AG89" s="389">
        <f>'Levantamento de Profissionais'!U25</f>
        <v>0</v>
      </c>
      <c r="AH89" s="389">
        <f>'Levantamento de Profissionais'!V25</f>
        <v>0</v>
      </c>
      <c r="AI89" s="389">
        <f>'Levantamento de Profissionais'!W25</f>
        <v>0</v>
      </c>
    </row>
    <row r="90" spans="1:35" ht="13.5" thickBot="1" x14ac:dyDescent="0.25">
      <c r="A90" s="319" t="s">
        <v>179</v>
      </c>
      <c r="AB90" s="389">
        <f>'Levantamento de Profissionais'!P26</f>
        <v>0</v>
      </c>
      <c r="AC90" s="389">
        <f>'Levantamento de Profissionais'!Q26</f>
        <v>0</v>
      </c>
      <c r="AD90" s="389">
        <f>'Levantamento de Profissionais'!R26</f>
        <v>0</v>
      </c>
      <c r="AE90" s="389">
        <f>'Levantamento de Profissionais'!S26</f>
        <v>0</v>
      </c>
      <c r="AF90" s="389">
        <f>'Levantamento de Profissionais'!T26</f>
        <v>0</v>
      </c>
      <c r="AG90" s="389">
        <f>'Levantamento de Profissionais'!U26</f>
        <v>0</v>
      </c>
      <c r="AH90" s="389">
        <f>'Levantamento de Profissionais'!V26</f>
        <v>0</v>
      </c>
      <c r="AI90" s="389">
        <f>'Levantamento de Profissionais'!W26</f>
        <v>0</v>
      </c>
    </row>
    <row r="91" spans="1:35" ht="13.5" thickBot="1" x14ac:dyDescent="0.25">
      <c r="C91" s="599" t="s">
        <v>174</v>
      </c>
      <c r="D91" s="573"/>
      <c r="E91" s="573"/>
      <c r="F91" s="573"/>
      <c r="G91" s="578"/>
      <c r="H91" s="597" t="s">
        <v>175</v>
      </c>
      <c r="I91" s="573"/>
      <c r="J91" s="573"/>
      <c r="K91" s="578"/>
      <c r="AA91" s="393" t="s">
        <v>157</v>
      </c>
      <c r="AB91" s="389">
        <f>'Levantamento de Profissionais'!P27</f>
        <v>0</v>
      </c>
      <c r="AC91" s="389">
        <f>'Levantamento de Profissionais'!Q27</f>
        <v>0</v>
      </c>
      <c r="AD91" s="389">
        <f>'Levantamento de Profissionais'!R27</f>
        <v>0</v>
      </c>
      <c r="AE91" s="389">
        <f>'Levantamento de Profissionais'!S27</f>
        <v>0</v>
      </c>
      <c r="AF91" s="389">
        <f>'Levantamento de Profissionais'!T27</f>
        <v>0</v>
      </c>
      <c r="AG91" s="389">
        <f>'Levantamento de Profissionais'!U27</f>
        <v>0</v>
      </c>
      <c r="AH91" s="389">
        <f>'Levantamento de Profissionais'!V27</f>
        <v>0</v>
      </c>
      <c r="AI91" s="389">
        <f>'Levantamento de Profissionais'!W27</f>
        <v>0</v>
      </c>
    </row>
    <row r="92" spans="1:35" x14ac:dyDescent="0.2">
      <c r="A92" s="602" t="s">
        <v>15</v>
      </c>
      <c r="B92" s="600" t="s">
        <v>159</v>
      </c>
      <c r="C92" s="613" t="str">
        <f>B80</f>
        <v>Professor</v>
      </c>
      <c r="D92" s="614"/>
      <c r="E92" s="607" t="str">
        <f>B81</f>
        <v>Diretor</v>
      </c>
      <c r="F92" s="609" t="str">
        <f>B82</f>
        <v>Vice-diretor</v>
      </c>
      <c r="G92" s="611" t="str">
        <f>B83</f>
        <v>Coordenador Pedagógico</v>
      </c>
      <c r="H92" s="607" t="str">
        <f>B84</f>
        <v>Auxiliar Administrativo</v>
      </c>
      <c r="I92" s="609" t="str">
        <f>B85</f>
        <v>Auxiliar de limpeza</v>
      </c>
      <c r="J92" s="609" t="str">
        <f>B86</f>
        <v>Merendeira</v>
      </c>
      <c r="K92" s="611" t="str">
        <f>B87</f>
        <v>Auxiliar biblioteca</v>
      </c>
      <c r="AA92" s="393" t="s">
        <v>156</v>
      </c>
      <c r="AB92" s="389">
        <f>'Levantamento de Profissionais'!P28</f>
        <v>0</v>
      </c>
      <c r="AC92" s="389">
        <f>'Levantamento de Profissionais'!Q28</f>
        <v>0</v>
      </c>
      <c r="AD92" s="389">
        <f>'Levantamento de Profissionais'!R28</f>
        <v>0</v>
      </c>
      <c r="AE92" s="389">
        <f>'Levantamento de Profissionais'!S28</f>
        <v>0</v>
      </c>
      <c r="AF92" s="389">
        <f>'Levantamento de Profissionais'!T28</f>
        <v>0</v>
      </c>
      <c r="AG92" s="389">
        <f>'Levantamento de Profissionais'!U28</f>
        <v>0</v>
      </c>
      <c r="AH92" s="389">
        <f>'Levantamento de Profissionais'!V28</f>
        <v>0</v>
      </c>
      <c r="AI92" s="389">
        <f>'Levantamento de Profissionais'!W28</f>
        <v>0</v>
      </c>
    </row>
    <row r="93" spans="1:35" ht="26.25" customHeight="1" thickBot="1" x14ac:dyDescent="0.25">
      <c r="A93" s="603"/>
      <c r="B93" s="601"/>
      <c r="C93" s="340" t="s">
        <v>176</v>
      </c>
      <c r="D93" s="341" t="s">
        <v>153</v>
      </c>
      <c r="E93" s="608"/>
      <c r="F93" s="610"/>
      <c r="G93" s="612"/>
      <c r="H93" s="608"/>
      <c r="I93" s="610"/>
      <c r="J93" s="610"/>
      <c r="K93" s="612"/>
    </row>
    <row r="94" spans="1:35" x14ac:dyDescent="0.2">
      <c r="A94" s="325" t="s">
        <v>21</v>
      </c>
      <c r="B94" s="326">
        <f>C18</f>
        <v>0</v>
      </c>
      <c r="C94" s="342">
        <f>IF(B94=0,0,(B94*$AA$111))</f>
        <v>0</v>
      </c>
      <c r="D94" s="343">
        <f>IF(B94=0,0,(B94*$AB$111))</f>
        <v>0</v>
      </c>
      <c r="E94" s="336">
        <f>IF(B94=0,0,($E$110/$B$110)*B94)</f>
        <v>0</v>
      </c>
      <c r="F94" s="329">
        <f>IF(B94=0,0,($F$110/$B$110)*B94)</f>
        <v>0</v>
      </c>
      <c r="G94" s="330">
        <f>IF(B94=0,0,($G$110/$B$110)*B94)</f>
        <v>0</v>
      </c>
      <c r="H94" s="336">
        <f>IF(B94=0,0,($H$110/$B$110)*B94)</f>
        <v>0</v>
      </c>
      <c r="I94" s="329">
        <f>IF(B94=0,0,($I$110/$B$110)*B94)</f>
        <v>0</v>
      </c>
      <c r="J94" s="329">
        <f>IF(B94=0,0,($J$110/$B$110)*B94)</f>
        <v>0</v>
      </c>
      <c r="K94" s="330">
        <f>IF(B94=0,0,($K$110/$B$110)*B94)</f>
        <v>0</v>
      </c>
    </row>
    <row r="95" spans="1:35" x14ac:dyDescent="0.2">
      <c r="A95" s="65" t="s">
        <v>22</v>
      </c>
      <c r="B95" s="327">
        <f t="shared" ref="B95:B109" si="3">C19</f>
        <v>0</v>
      </c>
      <c r="C95" s="344">
        <f t="shared" ref="C95:C108" si="4">IF(B95=0,0,(B95*$AA$111))</f>
        <v>0</v>
      </c>
      <c r="D95" s="345">
        <f t="shared" ref="D95:D108" si="5">IF(B95=0,0,(B95*$AB$111))</f>
        <v>0</v>
      </c>
      <c r="E95" s="337">
        <f t="shared" ref="E95:E108" si="6">IF(B95=0,0,($E$110/$B$110)*B95)</f>
        <v>0</v>
      </c>
      <c r="F95" s="331">
        <f t="shared" ref="F95:F108" si="7">IF(B95=0,0,($F$110/$B$110)*B95)</f>
        <v>0</v>
      </c>
      <c r="G95" s="332">
        <f t="shared" ref="G95:G108" si="8">IF(B95=0,0,($G$110/$B$110)*B95)</f>
        <v>0</v>
      </c>
      <c r="H95" s="337">
        <f t="shared" ref="H95:H108" si="9">IF(B95=0,0,($H$110/$B$110)*B95)</f>
        <v>0</v>
      </c>
      <c r="I95" s="331">
        <f t="shared" ref="I95:I108" si="10">IF(B95=0,0,($I$110/$B$110)*B95)</f>
        <v>0</v>
      </c>
      <c r="J95" s="331">
        <f t="shared" ref="J95:J108" si="11">IF(B95=0,0,($J$110/$B$110)*B95)</f>
        <v>0</v>
      </c>
      <c r="K95" s="332">
        <f t="shared" ref="K95:K108" si="12">IF(B95=0,0,($K$110/$B$110)*B95)</f>
        <v>0</v>
      </c>
    </row>
    <row r="96" spans="1:35" x14ac:dyDescent="0.2">
      <c r="A96" s="65" t="s">
        <v>23</v>
      </c>
      <c r="B96" s="327">
        <f t="shared" si="3"/>
        <v>0</v>
      </c>
      <c r="C96" s="344">
        <f t="shared" si="4"/>
        <v>0</v>
      </c>
      <c r="D96" s="345">
        <f t="shared" si="5"/>
        <v>0</v>
      </c>
      <c r="E96" s="337">
        <f t="shared" si="6"/>
        <v>0</v>
      </c>
      <c r="F96" s="331">
        <f t="shared" si="7"/>
        <v>0</v>
      </c>
      <c r="G96" s="332">
        <f t="shared" si="8"/>
        <v>0</v>
      </c>
      <c r="H96" s="337">
        <f t="shared" si="9"/>
        <v>0</v>
      </c>
      <c r="I96" s="331">
        <f t="shared" si="10"/>
        <v>0</v>
      </c>
      <c r="J96" s="331">
        <f t="shared" si="11"/>
        <v>0</v>
      </c>
      <c r="K96" s="332">
        <f t="shared" si="12"/>
        <v>0</v>
      </c>
    </row>
    <row r="97" spans="1:28" x14ac:dyDescent="0.2">
      <c r="A97" s="65" t="s">
        <v>24</v>
      </c>
      <c r="B97" s="327">
        <f t="shared" si="3"/>
        <v>0</v>
      </c>
      <c r="C97" s="344">
        <f t="shared" si="4"/>
        <v>0</v>
      </c>
      <c r="D97" s="345">
        <f t="shared" si="5"/>
        <v>0</v>
      </c>
      <c r="E97" s="337">
        <f t="shared" si="6"/>
        <v>0</v>
      </c>
      <c r="F97" s="331">
        <f t="shared" si="7"/>
        <v>0</v>
      </c>
      <c r="G97" s="332">
        <f t="shared" si="8"/>
        <v>0</v>
      </c>
      <c r="H97" s="337">
        <f t="shared" si="9"/>
        <v>0</v>
      </c>
      <c r="I97" s="331">
        <f t="shared" si="10"/>
        <v>0</v>
      </c>
      <c r="J97" s="331">
        <f t="shared" si="11"/>
        <v>0</v>
      </c>
      <c r="K97" s="332">
        <f t="shared" si="12"/>
        <v>0</v>
      </c>
    </row>
    <row r="98" spans="1:28" x14ac:dyDescent="0.2">
      <c r="A98" s="65" t="s">
        <v>25</v>
      </c>
      <c r="B98" s="327">
        <f t="shared" si="3"/>
        <v>0</v>
      </c>
      <c r="C98" s="344">
        <f t="shared" si="4"/>
        <v>0</v>
      </c>
      <c r="D98" s="345">
        <f t="shared" si="5"/>
        <v>0</v>
      </c>
      <c r="E98" s="337">
        <f t="shared" si="6"/>
        <v>0</v>
      </c>
      <c r="F98" s="331">
        <f t="shared" si="7"/>
        <v>0</v>
      </c>
      <c r="G98" s="332">
        <f t="shared" si="8"/>
        <v>0</v>
      </c>
      <c r="H98" s="337">
        <f t="shared" si="9"/>
        <v>0</v>
      </c>
      <c r="I98" s="331">
        <f t="shared" si="10"/>
        <v>0</v>
      </c>
      <c r="J98" s="331">
        <f t="shared" si="11"/>
        <v>0</v>
      </c>
      <c r="K98" s="332">
        <f t="shared" si="12"/>
        <v>0</v>
      </c>
    </row>
    <row r="99" spans="1:28" x14ac:dyDescent="0.2">
      <c r="A99" s="65" t="s">
        <v>26</v>
      </c>
      <c r="B99" s="327">
        <f t="shared" si="3"/>
        <v>0</v>
      </c>
      <c r="C99" s="344">
        <f t="shared" si="4"/>
        <v>0</v>
      </c>
      <c r="D99" s="345">
        <f t="shared" si="5"/>
        <v>0</v>
      </c>
      <c r="E99" s="337">
        <f t="shared" si="6"/>
        <v>0</v>
      </c>
      <c r="F99" s="331">
        <f t="shared" si="7"/>
        <v>0</v>
      </c>
      <c r="G99" s="332">
        <f t="shared" si="8"/>
        <v>0</v>
      </c>
      <c r="H99" s="337">
        <f t="shared" si="9"/>
        <v>0</v>
      </c>
      <c r="I99" s="331">
        <f t="shared" si="10"/>
        <v>0</v>
      </c>
      <c r="J99" s="331">
        <f t="shared" si="11"/>
        <v>0</v>
      </c>
      <c r="K99" s="332">
        <f t="shared" si="12"/>
        <v>0</v>
      </c>
    </row>
    <row r="100" spans="1:28" x14ac:dyDescent="0.2">
      <c r="A100" s="65" t="s">
        <v>27</v>
      </c>
      <c r="B100" s="327">
        <f t="shared" si="3"/>
        <v>0</v>
      </c>
      <c r="C100" s="344">
        <f t="shared" si="4"/>
        <v>0</v>
      </c>
      <c r="D100" s="345">
        <f t="shared" si="5"/>
        <v>0</v>
      </c>
      <c r="E100" s="337">
        <f t="shared" si="6"/>
        <v>0</v>
      </c>
      <c r="F100" s="331">
        <f t="shared" si="7"/>
        <v>0</v>
      </c>
      <c r="G100" s="332">
        <f t="shared" si="8"/>
        <v>0</v>
      </c>
      <c r="H100" s="337">
        <f t="shared" si="9"/>
        <v>0</v>
      </c>
      <c r="I100" s="331">
        <f t="shared" si="10"/>
        <v>0</v>
      </c>
      <c r="J100" s="331">
        <f t="shared" si="11"/>
        <v>0</v>
      </c>
      <c r="K100" s="332">
        <f t="shared" si="12"/>
        <v>0</v>
      </c>
    </row>
    <row r="101" spans="1:28" x14ac:dyDescent="0.2">
      <c r="A101" s="65" t="s">
        <v>28</v>
      </c>
      <c r="B101" s="327">
        <f t="shared" si="3"/>
        <v>0</v>
      </c>
      <c r="C101" s="344">
        <f t="shared" si="4"/>
        <v>0</v>
      </c>
      <c r="D101" s="345">
        <f t="shared" si="5"/>
        <v>0</v>
      </c>
      <c r="E101" s="337">
        <f t="shared" si="6"/>
        <v>0</v>
      </c>
      <c r="F101" s="331">
        <f t="shared" si="7"/>
        <v>0</v>
      </c>
      <c r="G101" s="332">
        <f t="shared" si="8"/>
        <v>0</v>
      </c>
      <c r="H101" s="337">
        <f t="shared" si="9"/>
        <v>0</v>
      </c>
      <c r="I101" s="331">
        <f t="shared" si="10"/>
        <v>0</v>
      </c>
      <c r="J101" s="331">
        <f t="shared" si="11"/>
        <v>0</v>
      </c>
      <c r="K101" s="332">
        <f t="shared" si="12"/>
        <v>0</v>
      </c>
    </row>
    <row r="102" spans="1:28" x14ac:dyDescent="0.2">
      <c r="A102" s="65" t="s">
        <v>29</v>
      </c>
      <c r="B102" s="327">
        <f t="shared" si="3"/>
        <v>0</v>
      </c>
      <c r="C102" s="344">
        <f t="shared" si="4"/>
        <v>0</v>
      </c>
      <c r="D102" s="345">
        <f t="shared" si="5"/>
        <v>0</v>
      </c>
      <c r="E102" s="337">
        <f t="shared" si="6"/>
        <v>0</v>
      </c>
      <c r="F102" s="331">
        <f t="shared" si="7"/>
        <v>0</v>
      </c>
      <c r="G102" s="332">
        <f t="shared" si="8"/>
        <v>0</v>
      </c>
      <c r="H102" s="337">
        <f t="shared" si="9"/>
        <v>0</v>
      </c>
      <c r="I102" s="331">
        <f t="shared" si="10"/>
        <v>0</v>
      </c>
      <c r="J102" s="331">
        <f t="shared" si="11"/>
        <v>0</v>
      </c>
      <c r="K102" s="332">
        <f t="shared" si="12"/>
        <v>0</v>
      </c>
    </row>
    <row r="103" spans="1:28" x14ac:dyDescent="0.2">
      <c r="A103" s="65" t="s">
        <v>30</v>
      </c>
      <c r="B103" s="327">
        <f t="shared" si="3"/>
        <v>0</v>
      </c>
      <c r="C103" s="344">
        <f t="shared" si="4"/>
        <v>0</v>
      </c>
      <c r="D103" s="345">
        <f t="shared" si="5"/>
        <v>0</v>
      </c>
      <c r="E103" s="337">
        <f t="shared" si="6"/>
        <v>0</v>
      </c>
      <c r="F103" s="331">
        <f t="shared" si="7"/>
        <v>0</v>
      </c>
      <c r="G103" s="332">
        <f t="shared" si="8"/>
        <v>0</v>
      </c>
      <c r="H103" s="337">
        <f t="shared" si="9"/>
        <v>0</v>
      </c>
      <c r="I103" s="331">
        <f t="shared" si="10"/>
        <v>0</v>
      </c>
      <c r="J103" s="331">
        <f t="shared" si="11"/>
        <v>0</v>
      </c>
      <c r="K103" s="332">
        <f t="shared" si="12"/>
        <v>0</v>
      </c>
    </row>
    <row r="104" spans="1:28" x14ac:dyDescent="0.2">
      <c r="A104" s="65" t="s">
        <v>31</v>
      </c>
      <c r="B104" s="327">
        <f t="shared" si="3"/>
        <v>0</v>
      </c>
      <c r="C104" s="344">
        <f t="shared" si="4"/>
        <v>0</v>
      </c>
      <c r="D104" s="345">
        <f t="shared" si="5"/>
        <v>0</v>
      </c>
      <c r="E104" s="337">
        <f t="shared" si="6"/>
        <v>0</v>
      </c>
      <c r="F104" s="331">
        <f t="shared" si="7"/>
        <v>0</v>
      </c>
      <c r="G104" s="332">
        <f t="shared" si="8"/>
        <v>0</v>
      </c>
      <c r="H104" s="337">
        <f t="shared" si="9"/>
        <v>0</v>
      </c>
      <c r="I104" s="331">
        <f t="shared" si="10"/>
        <v>0</v>
      </c>
      <c r="J104" s="331">
        <f t="shared" si="11"/>
        <v>0</v>
      </c>
      <c r="K104" s="332">
        <f t="shared" si="12"/>
        <v>0</v>
      </c>
    </row>
    <row r="105" spans="1:28" x14ac:dyDescent="0.2">
      <c r="A105" s="65" t="s">
        <v>32</v>
      </c>
      <c r="B105" s="327">
        <f t="shared" si="3"/>
        <v>0</v>
      </c>
      <c r="C105" s="344">
        <f t="shared" si="4"/>
        <v>0</v>
      </c>
      <c r="D105" s="345">
        <f t="shared" si="5"/>
        <v>0</v>
      </c>
      <c r="E105" s="337">
        <f t="shared" si="6"/>
        <v>0</v>
      </c>
      <c r="F105" s="331">
        <f t="shared" si="7"/>
        <v>0</v>
      </c>
      <c r="G105" s="332">
        <f t="shared" si="8"/>
        <v>0</v>
      </c>
      <c r="H105" s="337">
        <f t="shared" si="9"/>
        <v>0</v>
      </c>
      <c r="I105" s="331">
        <f t="shared" si="10"/>
        <v>0</v>
      </c>
      <c r="J105" s="331">
        <f t="shared" si="11"/>
        <v>0</v>
      </c>
      <c r="K105" s="332">
        <f t="shared" si="12"/>
        <v>0</v>
      </c>
    </row>
    <row r="106" spans="1:28" x14ac:dyDescent="0.2">
      <c r="A106" s="65" t="s">
        <v>33</v>
      </c>
      <c r="B106" s="327">
        <f t="shared" si="3"/>
        <v>0</v>
      </c>
      <c r="C106" s="344">
        <f t="shared" si="4"/>
        <v>0</v>
      </c>
      <c r="D106" s="345">
        <f t="shared" si="5"/>
        <v>0</v>
      </c>
      <c r="E106" s="337">
        <f t="shared" si="6"/>
        <v>0</v>
      </c>
      <c r="F106" s="331">
        <f t="shared" si="7"/>
        <v>0</v>
      </c>
      <c r="G106" s="332">
        <f t="shared" si="8"/>
        <v>0</v>
      </c>
      <c r="H106" s="337">
        <f t="shared" si="9"/>
        <v>0</v>
      </c>
      <c r="I106" s="331">
        <f t="shared" si="10"/>
        <v>0</v>
      </c>
      <c r="J106" s="331">
        <f t="shared" si="11"/>
        <v>0</v>
      </c>
      <c r="K106" s="332">
        <f t="shared" si="12"/>
        <v>0</v>
      </c>
    </row>
    <row r="107" spans="1:28" x14ac:dyDescent="0.2">
      <c r="A107" s="65" t="s">
        <v>34</v>
      </c>
      <c r="B107" s="327">
        <f t="shared" si="3"/>
        <v>0</v>
      </c>
      <c r="C107" s="344">
        <f t="shared" si="4"/>
        <v>0</v>
      </c>
      <c r="D107" s="345">
        <f t="shared" si="5"/>
        <v>0</v>
      </c>
      <c r="E107" s="337">
        <f t="shared" si="6"/>
        <v>0</v>
      </c>
      <c r="F107" s="331">
        <f t="shared" si="7"/>
        <v>0</v>
      </c>
      <c r="G107" s="332">
        <f t="shared" si="8"/>
        <v>0</v>
      </c>
      <c r="H107" s="337">
        <f t="shared" si="9"/>
        <v>0</v>
      </c>
      <c r="I107" s="331">
        <f t="shared" si="10"/>
        <v>0</v>
      </c>
      <c r="J107" s="331">
        <f t="shared" si="11"/>
        <v>0</v>
      </c>
      <c r="K107" s="332">
        <f t="shared" si="12"/>
        <v>0</v>
      </c>
    </row>
    <row r="108" spans="1:28" x14ac:dyDescent="0.2">
      <c r="A108" s="65" t="s">
        <v>35</v>
      </c>
      <c r="B108" s="327">
        <f t="shared" si="3"/>
        <v>0</v>
      </c>
      <c r="C108" s="344">
        <f t="shared" si="4"/>
        <v>0</v>
      </c>
      <c r="D108" s="345">
        <f t="shared" si="5"/>
        <v>0</v>
      </c>
      <c r="E108" s="337">
        <f t="shared" si="6"/>
        <v>0</v>
      </c>
      <c r="F108" s="331">
        <f t="shared" si="7"/>
        <v>0</v>
      </c>
      <c r="G108" s="332">
        <f t="shared" si="8"/>
        <v>0</v>
      </c>
      <c r="H108" s="337">
        <f t="shared" si="9"/>
        <v>0</v>
      </c>
      <c r="I108" s="331">
        <f t="shared" si="10"/>
        <v>0</v>
      </c>
      <c r="J108" s="331">
        <f t="shared" si="11"/>
        <v>0</v>
      </c>
      <c r="K108" s="332">
        <f t="shared" si="12"/>
        <v>0</v>
      </c>
    </row>
    <row r="109" spans="1:28" ht="13.5" thickBot="1" x14ac:dyDescent="0.25">
      <c r="A109" s="66" t="s">
        <v>36</v>
      </c>
      <c r="B109" s="328">
        <f t="shared" si="3"/>
        <v>0</v>
      </c>
      <c r="C109" s="346">
        <f>IF(B110=0,0,C110-SUM(C94:C108))</f>
        <v>0</v>
      </c>
      <c r="D109" s="347">
        <f>IF(B110=0,0,D110-SUM(D94:D108))</f>
        <v>0</v>
      </c>
      <c r="E109" s="338">
        <f>IF($B$110=0,0,E110-SUM(E94:E108))</f>
        <v>0</v>
      </c>
      <c r="F109" s="333">
        <f t="shared" ref="F109:K109" si="13">IF($B$110=0,0,F110-SUM(F94:F108))</f>
        <v>0</v>
      </c>
      <c r="G109" s="334">
        <f t="shared" si="13"/>
        <v>0</v>
      </c>
      <c r="H109" s="338">
        <f t="shared" si="13"/>
        <v>0</v>
      </c>
      <c r="I109" s="333">
        <f t="shared" si="13"/>
        <v>0</v>
      </c>
      <c r="J109" s="333">
        <f t="shared" si="13"/>
        <v>0</v>
      </c>
      <c r="K109" s="334">
        <f t="shared" si="13"/>
        <v>0</v>
      </c>
    </row>
    <row r="110" spans="1:28" ht="13.5" thickBot="1" x14ac:dyDescent="0.25">
      <c r="A110" s="67" t="s">
        <v>37</v>
      </c>
      <c r="B110" s="324">
        <f>SUM(B94:B109)</f>
        <v>0</v>
      </c>
      <c r="C110" s="348">
        <f>D80</f>
        <v>0</v>
      </c>
      <c r="D110" s="349">
        <f>E80</f>
        <v>0</v>
      </c>
      <c r="E110" s="339">
        <f>D81</f>
        <v>0</v>
      </c>
      <c r="F110" s="245">
        <f>D82</f>
        <v>0</v>
      </c>
      <c r="G110" s="335">
        <f>D83</f>
        <v>0</v>
      </c>
      <c r="H110" s="339">
        <f>D84</f>
        <v>0</v>
      </c>
      <c r="I110" s="245">
        <f>D85</f>
        <v>0</v>
      </c>
      <c r="J110" s="245">
        <f>D86</f>
        <v>0</v>
      </c>
      <c r="K110" s="335">
        <f>D87</f>
        <v>0</v>
      </c>
      <c r="AA110" s="389" t="s">
        <v>177</v>
      </c>
      <c r="AB110" s="389" t="s">
        <v>178</v>
      </c>
    </row>
    <row r="111" spans="1:28" x14ac:dyDescent="0.2">
      <c r="AA111" s="394" t="str">
        <f>IF(B110=0,"",(C110/B110))</f>
        <v/>
      </c>
      <c r="AB111" s="395" t="str">
        <f>IF(B110=0,"",((D110*60)/B110))</f>
        <v/>
      </c>
    </row>
    <row r="113" spans="1:40" x14ac:dyDescent="0.2">
      <c r="A113" s="319" t="s">
        <v>180</v>
      </c>
    </row>
    <row r="114" spans="1:40" ht="13.5" thickBot="1" x14ac:dyDescent="0.25"/>
    <row r="115" spans="1:40" ht="15.75" customHeight="1" thickBot="1" x14ac:dyDescent="0.25">
      <c r="A115" s="621" t="s">
        <v>182</v>
      </c>
      <c r="B115" s="622"/>
      <c r="C115" s="622"/>
      <c r="D115" s="623"/>
      <c r="F115" s="626" t="s">
        <v>183</v>
      </c>
      <c r="G115" s="627"/>
      <c r="H115" s="627"/>
      <c r="I115" s="455"/>
      <c r="AA115" s="396" t="s">
        <v>182</v>
      </c>
      <c r="AB115" s="396"/>
      <c r="AC115" s="396"/>
      <c r="AH115" s="396" t="s">
        <v>183</v>
      </c>
      <c r="AI115" s="396"/>
      <c r="AJ115" s="396"/>
    </row>
    <row r="116" spans="1:40" ht="13.5" thickBot="1" x14ac:dyDescent="0.25">
      <c r="A116" s="382" t="s">
        <v>185</v>
      </c>
      <c r="B116" s="383" t="s">
        <v>184</v>
      </c>
      <c r="C116" s="615" t="s">
        <v>189</v>
      </c>
      <c r="D116" s="616"/>
      <c r="F116" s="312" t="s">
        <v>185</v>
      </c>
      <c r="G116" s="313" t="s">
        <v>184</v>
      </c>
      <c r="H116" s="624" t="s">
        <v>188</v>
      </c>
      <c r="I116" s="625"/>
      <c r="AA116" s="397" t="s">
        <v>191</v>
      </c>
      <c r="AB116" s="397" t="s">
        <v>184</v>
      </c>
      <c r="AC116" s="396" t="s">
        <v>189</v>
      </c>
      <c r="AD116" s="389"/>
      <c r="AE116" s="398" t="s">
        <v>192</v>
      </c>
      <c r="AF116" s="398" t="s">
        <v>193</v>
      </c>
      <c r="AG116" s="398" t="s">
        <v>194</v>
      </c>
      <c r="AH116" s="397" t="s">
        <v>191</v>
      </c>
      <c r="AI116" s="397" t="s">
        <v>184</v>
      </c>
      <c r="AJ116" s="396" t="s">
        <v>188</v>
      </c>
      <c r="AK116" s="398"/>
      <c r="AL116" s="398" t="s">
        <v>192</v>
      </c>
      <c r="AM116" s="398" t="s">
        <v>193</v>
      </c>
      <c r="AN116" s="398" t="s">
        <v>57</v>
      </c>
    </row>
    <row r="117" spans="1:40" x14ac:dyDescent="0.2">
      <c r="A117" s="384" t="s">
        <v>186</v>
      </c>
      <c r="B117" s="385">
        <f>AF117</f>
        <v>0</v>
      </c>
      <c r="C117" s="617" t="str">
        <f>AG117</f>
        <v>Hidráulica</v>
      </c>
      <c r="D117" s="618"/>
      <c r="F117" s="379" t="s">
        <v>186</v>
      </c>
      <c r="G117" s="378">
        <f>AM117</f>
        <v>0</v>
      </c>
      <c r="H117" s="605" t="str">
        <f>AN117</f>
        <v>Secretaria</v>
      </c>
      <c r="I117" s="606"/>
      <c r="AA117" s="399">
        <f>AB117+ROW(AB117)/1000</f>
        <v>0.11700000000000001</v>
      </c>
      <c r="AB117" s="389">
        <f>'Diagnóstico Infra Estrutura'!BL16</f>
        <v>0</v>
      </c>
      <c r="AC117" s="389" t="str">
        <f>'Diagnóstico Infra Estrutura'!BM16</f>
        <v>Acessibilidade</v>
      </c>
      <c r="AD117" s="389">
        <v>1</v>
      </c>
      <c r="AE117" s="400">
        <f>LARGE($AA$117:$AA$123,AD117)</f>
        <v>0.123</v>
      </c>
      <c r="AF117" s="401">
        <f>VLOOKUP(AE117,$AA$116:$AC$123,2,FALSE)</f>
        <v>0</v>
      </c>
      <c r="AG117" s="401" t="str">
        <f>VLOOKUP(AE117,$AA$116:$AC$123,3,FALSE)</f>
        <v>Hidráulica</v>
      </c>
      <c r="AH117" s="402">
        <f>AI117+ROW(AI117)/1000</f>
        <v>0.11700000000000001</v>
      </c>
      <c r="AI117" s="389">
        <f>'Diagnóstico Infra Estrutura'!BO16</f>
        <v>0</v>
      </c>
      <c r="AJ117" s="389" t="str">
        <f>'Diagnóstico Infra Estrutura'!BP16</f>
        <v>Sala de Aula 1</v>
      </c>
      <c r="AK117" s="389">
        <v>1</v>
      </c>
      <c r="AL117" s="389">
        <f>LARGE($AH$117:$AH$146,AK117)</f>
        <v>0.14599999999999999</v>
      </c>
      <c r="AM117" s="389">
        <f>VLOOKUP(AL117,$AH$116:$AJ$146,2,FALSE)</f>
        <v>0</v>
      </c>
      <c r="AN117" s="389" t="str">
        <f>VLOOKUP(AL117,$AH$116:$AJ$146,3,FALSE)</f>
        <v>Secretaria</v>
      </c>
    </row>
    <row r="118" spans="1:40" x14ac:dyDescent="0.2">
      <c r="A118" s="376">
        <v>2</v>
      </c>
      <c r="B118" s="378">
        <f t="shared" ref="B118:B123" si="14">AF118</f>
        <v>0</v>
      </c>
      <c r="C118" s="605" t="str">
        <f t="shared" ref="C118:C123" si="15">AG118</f>
        <v>Elétrica</v>
      </c>
      <c r="D118" s="606"/>
      <c r="F118" s="380">
        <v>2</v>
      </c>
      <c r="G118" s="378">
        <f t="shared" ref="G118:G146" si="16">AM118</f>
        <v>0</v>
      </c>
      <c r="H118" s="605" t="str">
        <f t="shared" ref="H118:H146" si="17">AN118</f>
        <v>Sala dos Professores</v>
      </c>
      <c r="I118" s="606"/>
      <c r="AA118" s="399">
        <f t="shared" ref="AA118:AA123" si="18">AB118+ROW(AB118)/1000</f>
        <v>0.11799999999999999</v>
      </c>
      <c r="AB118" s="389">
        <f>'Diagnóstico Infra Estrutura'!BL17</f>
        <v>0</v>
      </c>
      <c r="AC118" s="389" t="str">
        <f>'Diagnóstico Infra Estrutura'!BM17</f>
        <v>Iluminação</v>
      </c>
      <c r="AD118" s="389">
        <v>2</v>
      </c>
      <c r="AE118" s="400">
        <f t="shared" ref="AE118:AE123" si="19">LARGE($AA$117:$AA$123,AD118)</f>
        <v>0.122</v>
      </c>
      <c r="AF118" s="401">
        <f t="shared" ref="AF118:AF123" si="20">VLOOKUP(AE118,$AA$116:$AC$123,2,FALSE)</f>
        <v>0</v>
      </c>
      <c r="AG118" s="401" t="str">
        <f t="shared" ref="AG118:AG123" si="21">VLOOKUP(AE118,$AA$116:$AC$123,3,FALSE)</f>
        <v>Elétrica</v>
      </c>
      <c r="AH118" s="402">
        <f t="shared" ref="AH118:AH146" si="22">AI118+ROW(AI118)/1000</f>
        <v>0.11799999999999999</v>
      </c>
      <c r="AI118" s="389">
        <f>'Diagnóstico Infra Estrutura'!BO17</f>
        <v>0</v>
      </c>
      <c r="AJ118" s="389" t="str">
        <f>'Diagnóstico Infra Estrutura'!BP17</f>
        <v>Sala de Aula 2</v>
      </c>
      <c r="AK118" s="389">
        <v>2</v>
      </c>
      <c r="AL118" s="389">
        <f t="shared" ref="AL118:AL146" si="23">LARGE($AH$117:$AH$146,AK118)</f>
        <v>0.14499999999999999</v>
      </c>
      <c r="AM118" s="389">
        <f t="shared" ref="AM118:AM146" si="24">VLOOKUP(AL118,$AH$116:$AJ$146,2,FALSE)</f>
        <v>0</v>
      </c>
      <c r="AN118" s="389" t="str">
        <f t="shared" ref="AN118:AN146" si="25">VLOOKUP(AL118,$AH$116:$AJ$146,3,FALSE)</f>
        <v>Sala dos Professores</v>
      </c>
    </row>
    <row r="119" spans="1:40" x14ac:dyDescent="0.2">
      <c r="A119" s="376">
        <v>3</v>
      </c>
      <c r="B119" s="378">
        <f t="shared" si="14"/>
        <v>0</v>
      </c>
      <c r="C119" s="605" t="str">
        <f t="shared" si="15"/>
        <v>Móveis / utensílios</v>
      </c>
      <c r="D119" s="606"/>
      <c r="F119" s="380">
        <v>3</v>
      </c>
      <c r="G119" s="378">
        <f t="shared" si="16"/>
        <v>0</v>
      </c>
      <c r="H119" s="605" t="str">
        <f t="shared" si="17"/>
        <v>Sala da Coordenação</v>
      </c>
      <c r="I119" s="606"/>
      <c r="AA119" s="399">
        <f t="shared" si="18"/>
        <v>0.11899999999999999</v>
      </c>
      <c r="AB119" s="389">
        <f>'Diagnóstico Infra Estrutura'!BL18</f>
        <v>0</v>
      </c>
      <c r="AC119" s="389" t="str">
        <f>'Diagnóstico Infra Estrutura'!BM18</f>
        <v>Ventilação</v>
      </c>
      <c r="AD119" s="389">
        <v>3</v>
      </c>
      <c r="AE119" s="400">
        <f t="shared" si="19"/>
        <v>0.121</v>
      </c>
      <c r="AF119" s="401">
        <f t="shared" si="20"/>
        <v>0</v>
      </c>
      <c r="AG119" s="401" t="str">
        <f t="shared" si="21"/>
        <v>Móveis / utensílios</v>
      </c>
      <c r="AH119" s="402">
        <f t="shared" si="22"/>
        <v>0.11899999999999999</v>
      </c>
      <c r="AI119" s="389">
        <f>'Diagnóstico Infra Estrutura'!BO18</f>
        <v>0</v>
      </c>
      <c r="AJ119" s="389" t="str">
        <f>'Diagnóstico Infra Estrutura'!BP18</f>
        <v>Sala de Aula 3</v>
      </c>
      <c r="AK119" s="389">
        <v>3</v>
      </c>
      <c r="AL119" s="389">
        <f t="shared" si="23"/>
        <v>0.14399999999999999</v>
      </c>
      <c r="AM119" s="389">
        <f t="shared" si="24"/>
        <v>0</v>
      </c>
      <c r="AN119" s="389" t="str">
        <f t="shared" si="25"/>
        <v>Sala da Coordenação</v>
      </c>
    </row>
    <row r="120" spans="1:40" x14ac:dyDescent="0.2">
      <c r="A120" s="376">
        <v>4</v>
      </c>
      <c r="B120" s="378">
        <f t="shared" si="14"/>
        <v>0</v>
      </c>
      <c r="C120" s="605" t="str">
        <f t="shared" si="15"/>
        <v>Pintura</v>
      </c>
      <c r="D120" s="606"/>
      <c r="F120" s="380">
        <v>4</v>
      </c>
      <c r="G120" s="378">
        <f t="shared" si="16"/>
        <v>0</v>
      </c>
      <c r="H120" s="605" t="str">
        <f t="shared" si="17"/>
        <v>Sala do Diretor</v>
      </c>
      <c r="I120" s="606"/>
      <c r="AA120" s="399">
        <f t="shared" si="18"/>
        <v>0.12</v>
      </c>
      <c r="AB120" s="389">
        <f>'Diagnóstico Infra Estrutura'!BL19</f>
        <v>0</v>
      </c>
      <c r="AC120" s="389" t="str">
        <f>'Diagnóstico Infra Estrutura'!BM19</f>
        <v>Pintura</v>
      </c>
      <c r="AD120" s="389">
        <v>4</v>
      </c>
      <c r="AE120" s="400">
        <f t="shared" si="19"/>
        <v>0.12</v>
      </c>
      <c r="AF120" s="401">
        <f t="shared" si="20"/>
        <v>0</v>
      </c>
      <c r="AG120" s="401" t="str">
        <f t="shared" si="21"/>
        <v>Pintura</v>
      </c>
      <c r="AH120" s="402">
        <f t="shared" si="22"/>
        <v>0.12</v>
      </c>
      <c r="AI120" s="389">
        <f>'Diagnóstico Infra Estrutura'!BO19</f>
        <v>0</v>
      </c>
      <c r="AJ120" s="389" t="str">
        <f>'Diagnóstico Infra Estrutura'!BP19</f>
        <v>Sala de Aula 4</v>
      </c>
      <c r="AK120" s="389">
        <v>4</v>
      </c>
      <c r="AL120" s="389">
        <f t="shared" si="23"/>
        <v>0.14299999999999999</v>
      </c>
      <c r="AM120" s="389">
        <f t="shared" si="24"/>
        <v>0</v>
      </c>
      <c r="AN120" s="389" t="str">
        <f t="shared" si="25"/>
        <v>Sala do Diretor</v>
      </c>
    </row>
    <row r="121" spans="1:40" x14ac:dyDescent="0.2">
      <c r="A121" s="376">
        <v>5</v>
      </c>
      <c r="B121" s="378">
        <f t="shared" si="14"/>
        <v>0</v>
      </c>
      <c r="C121" s="605" t="str">
        <f t="shared" si="15"/>
        <v>Ventilação</v>
      </c>
      <c r="D121" s="606"/>
      <c r="F121" s="380">
        <v>5</v>
      </c>
      <c r="G121" s="378">
        <f t="shared" si="16"/>
        <v>0</v>
      </c>
      <c r="H121" s="605" t="str">
        <f t="shared" si="17"/>
        <v>Depósito</v>
      </c>
      <c r="I121" s="606"/>
      <c r="AA121" s="399">
        <f t="shared" si="18"/>
        <v>0.121</v>
      </c>
      <c r="AB121" s="389">
        <f>'Diagnóstico Infra Estrutura'!BL20</f>
        <v>0</v>
      </c>
      <c r="AC121" s="389" t="str">
        <f>'Diagnóstico Infra Estrutura'!BM20</f>
        <v>Móveis / utensílios</v>
      </c>
      <c r="AD121" s="389">
        <v>5</v>
      </c>
      <c r="AE121" s="400">
        <f t="shared" si="19"/>
        <v>0.11899999999999999</v>
      </c>
      <c r="AF121" s="401">
        <f t="shared" si="20"/>
        <v>0</v>
      </c>
      <c r="AG121" s="401" t="str">
        <f t="shared" si="21"/>
        <v>Ventilação</v>
      </c>
      <c r="AH121" s="402">
        <f t="shared" si="22"/>
        <v>0.121</v>
      </c>
      <c r="AI121" s="389">
        <f>'Diagnóstico Infra Estrutura'!BO20</f>
        <v>0</v>
      </c>
      <c r="AJ121" s="389" t="str">
        <f>'Diagnóstico Infra Estrutura'!BP20</f>
        <v>Sala de Aula 5</v>
      </c>
      <c r="AK121" s="389">
        <v>5</v>
      </c>
      <c r="AL121" s="389">
        <f t="shared" si="23"/>
        <v>0.14199999999999999</v>
      </c>
      <c r="AM121" s="389">
        <f t="shared" si="24"/>
        <v>0</v>
      </c>
      <c r="AN121" s="389" t="str">
        <f t="shared" si="25"/>
        <v>Depósito</v>
      </c>
    </row>
    <row r="122" spans="1:40" x14ac:dyDescent="0.2">
      <c r="A122" s="376">
        <v>6</v>
      </c>
      <c r="B122" s="378">
        <f t="shared" si="14"/>
        <v>0</v>
      </c>
      <c r="C122" s="605" t="str">
        <f t="shared" si="15"/>
        <v>Iluminação</v>
      </c>
      <c r="D122" s="606"/>
      <c r="F122" s="380">
        <v>6</v>
      </c>
      <c r="G122" s="378">
        <f t="shared" si="16"/>
        <v>0</v>
      </c>
      <c r="H122" s="605" t="str">
        <f t="shared" si="17"/>
        <v>Refeitórios</v>
      </c>
      <c r="I122" s="606"/>
      <c r="AA122" s="399">
        <f t="shared" si="18"/>
        <v>0.122</v>
      </c>
      <c r="AB122" s="389">
        <f>'Diagnóstico Infra Estrutura'!BL21</f>
        <v>0</v>
      </c>
      <c r="AC122" s="389" t="str">
        <f>'Diagnóstico Infra Estrutura'!BM21</f>
        <v>Elétrica</v>
      </c>
      <c r="AD122" s="389">
        <v>6</v>
      </c>
      <c r="AE122" s="400">
        <f t="shared" si="19"/>
        <v>0.11799999999999999</v>
      </c>
      <c r="AF122" s="401">
        <f t="shared" si="20"/>
        <v>0</v>
      </c>
      <c r="AG122" s="401" t="str">
        <f t="shared" si="21"/>
        <v>Iluminação</v>
      </c>
      <c r="AH122" s="402">
        <f t="shared" si="22"/>
        <v>0.122</v>
      </c>
      <c r="AI122" s="389">
        <f>'Diagnóstico Infra Estrutura'!BO21</f>
        <v>0</v>
      </c>
      <c r="AJ122" s="389" t="str">
        <f>'Diagnóstico Infra Estrutura'!BP21</f>
        <v>Sala de Aula 6</v>
      </c>
      <c r="AK122" s="389">
        <v>6</v>
      </c>
      <c r="AL122" s="389">
        <f t="shared" si="23"/>
        <v>0.14099999999999999</v>
      </c>
      <c r="AM122" s="389">
        <f t="shared" si="24"/>
        <v>0</v>
      </c>
      <c r="AN122" s="389" t="str">
        <f t="shared" si="25"/>
        <v>Refeitórios</v>
      </c>
    </row>
    <row r="123" spans="1:40" ht="13.5" thickBot="1" x14ac:dyDescent="0.25">
      <c r="A123" s="377" t="s">
        <v>187</v>
      </c>
      <c r="B123" s="386">
        <f t="shared" si="14"/>
        <v>0</v>
      </c>
      <c r="C123" s="619" t="str">
        <f t="shared" si="15"/>
        <v>Acessibilidade</v>
      </c>
      <c r="D123" s="620"/>
      <c r="F123" s="380">
        <v>7</v>
      </c>
      <c r="G123" s="378">
        <f t="shared" si="16"/>
        <v>0</v>
      </c>
      <c r="H123" s="605" t="str">
        <f t="shared" si="17"/>
        <v>Cozinha</v>
      </c>
      <c r="I123" s="606"/>
      <c r="AA123" s="399">
        <f t="shared" si="18"/>
        <v>0.123</v>
      </c>
      <c r="AB123" s="389">
        <f>'Diagnóstico Infra Estrutura'!BL22</f>
        <v>0</v>
      </c>
      <c r="AC123" s="389" t="str">
        <f>'Diagnóstico Infra Estrutura'!BM22</f>
        <v>Hidráulica</v>
      </c>
      <c r="AD123" s="389">
        <v>7</v>
      </c>
      <c r="AE123" s="400">
        <f t="shared" si="19"/>
        <v>0.11700000000000001</v>
      </c>
      <c r="AF123" s="401">
        <f t="shared" si="20"/>
        <v>0</v>
      </c>
      <c r="AG123" s="401" t="str">
        <f t="shared" si="21"/>
        <v>Acessibilidade</v>
      </c>
      <c r="AH123" s="402">
        <f t="shared" si="22"/>
        <v>0.123</v>
      </c>
      <c r="AI123" s="389">
        <f>'Diagnóstico Infra Estrutura'!BO22</f>
        <v>0</v>
      </c>
      <c r="AJ123" s="389" t="str">
        <f>'Diagnóstico Infra Estrutura'!BP22</f>
        <v>Sala de Aula 7</v>
      </c>
      <c r="AK123" s="389">
        <v>7</v>
      </c>
      <c r="AL123" s="389">
        <f t="shared" si="23"/>
        <v>0.14000000000000001</v>
      </c>
      <c r="AM123" s="389">
        <f t="shared" si="24"/>
        <v>0</v>
      </c>
      <c r="AN123" s="389" t="str">
        <f t="shared" si="25"/>
        <v>Cozinha</v>
      </c>
    </row>
    <row r="124" spans="1:40" x14ac:dyDescent="0.2">
      <c r="A124" s="42"/>
      <c r="B124" s="42"/>
      <c r="F124" s="380">
        <v>8</v>
      </c>
      <c r="G124" s="378">
        <f t="shared" si="16"/>
        <v>0</v>
      </c>
      <c r="H124" s="605" t="str">
        <f t="shared" si="17"/>
        <v>Parquinho</v>
      </c>
      <c r="I124" s="606"/>
      <c r="AH124" s="402">
        <f t="shared" si="22"/>
        <v>0.124</v>
      </c>
      <c r="AI124" s="389">
        <f>'Diagnóstico Infra Estrutura'!BO23</f>
        <v>0</v>
      </c>
      <c r="AJ124" s="389" t="str">
        <f>'Diagnóstico Infra Estrutura'!BP23</f>
        <v>Sala de Aula 8</v>
      </c>
      <c r="AK124" s="389">
        <v>8</v>
      </c>
      <c r="AL124" s="389">
        <f t="shared" si="23"/>
        <v>0.13900000000000001</v>
      </c>
      <c r="AM124" s="389">
        <f t="shared" si="24"/>
        <v>0</v>
      </c>
      <c r="AN124" s="389" t="str">
        <f t="shared" si="25"/>
        <v>Parquinho</v>
      </c>
    </row>
    <row r="125" spans="1:40" x14ac:dyDescent="0.2">
      <c r="A125" s="42"/>
      <c r="B125" s="42"/>
      <c r="F125" s="380">
        <v>9</v>
      </c>
      <c r="G125" s="378">
        <f t="shared" si="16"/>
        <v>0</v>
      </c>
      <c r="H125" s="605" t="str">
        <f t="shared" si="17"/>
        <v>Jardins</v>
      </c>
      <c r="I125" s="606"/>
      <c r="AH125" s="402">
        <f t="shared" si="22"/>
        <v>0.125</v>
      </c>
      <c r="AI125" s="389">
        <f>'Diagnóstico Infra Estrutura'!BO24</f>
        <v>0</v>
      </c>
      <c r="AJ125" s="389" t="str">
        <f>'Diagnóstico Infra Estrutura'!BP24</f>
        <v>Sala de Aula 9</v>
      </c>
      <c r="AK125" s="389">
        <v>9</v>
      </c>
      <c r="AL125" s="389">
        <f t="shared" si="23"/>
        <v>0.13800000000000001</v>
      </c>
      <c r="AM125" s="389">
        <f t="shared" si="24"/>
        <v>0</v>
      </c>
      <c r="AN125" s="389" t="str">
        <f t="shared" si="25"/>
        <v>Jardins</v>
      </c>
    </row>
    <row r="126" spans="1:40" x14ac:dyDescent="0.2">
      <c r="A126" s="42"/>
      <c r="B126" s="42"/>
      <c r="F126" s="380">
        <v>10</v>
      </c>
      <c r="G126" s="378">
        <f t="shared" si="16"/>
        <v>0</v>
      </c>
      <c r="H126" s="605" t="str">
        <f t="shared" si="17"/>
        <v>Pátio</v>
      </c>
      <c r="I126" s="606"/>
      <c r="AH126" s="402">
        <f t="shared" si="22"/>
        <v>0.126</v>
      </c>
      <c r="AI126" s="389">
        <f>'Diagnóstico Infra Estrutura'!BO25</f>
        <v>0</v>
      </c>
      <c r="AJ126" s="389" t="str">
        <f>'Diagnóstico Infra Estrutura'!BP25</f>
        <v>Sala de Aula 10</v>
      </c>
      <c r="AK126" s="389">
        <v>10</v>
      </c>
      <c r="AL126" s="389">
        <f t="shared" si="23"/>
        <v>0.13700000000000001</v>
      </c>
      <c r="AM126" s="389">
        <f t="shared" si="24"/>
        <v>0</v>
      </c>
      <c r="AN126" s="389" t="str">
        <f t="shared" si="25"/>
        <v>Pátio</v>
      </c>
    </row>
    <row r="127" spans="1:40" x14ac:dyDescent="0.2">
      <c r="A127" s="42"/>
      <c r="B127" s="42"/>
      <c r="F127" s="380">
        <v>11</v>
      </c>
      <c r="G127" s="378">
        <f t="shared" si="16"/>
        <v>0</v>
      </c>
      <c r="H127" s="605" t="str">
        <f t="shared" si="17"/>
        <v>Quadra Poliesportiva</v>
      </c>
      <c r="I127" s="606"/>
      <c r="AH127" s="402">
        <f t="shared" si="22"/>
        <v>0.127</v>
      </c>
      <c r="AI127" s="389">
        <f>'Diagnóstico Infra Estrutura'!BO26</f>
        <v>0</v>
      </c>
      <c r="AJ127" s="389" t="str">
        <f>'Diagnóstico Infra Estrutura'!BP26</f>
        <v>Sala de Aula 11</v>
      </c>
      <c r="AK127" s="389">
        <v>11</v>
      </c>
      <c r="AL127" s="389">
        <f t="shared" si="23"/>
        <v>0.13600000000000001</v>
      </c>
      <c r="AM127" s="389">
        <f t="shared" si="24"/>
        <v>0</v>
      </c>
      <c r="AN127" s="389" t="str">
        <f t="shared" si="25"/>
        <v>Quadra Poliesportiva</v>
      </c>
    </row>
    <row r="128" spans="1:40" x14ac:dyDescent="0.2">
      <c r="A128" s="42"/>
      <c r="B128" s="42"/>
      <c r="F128" s="380">
        <v>12</v>
      </c>
      <c r="G128" s="378">
        <f t="shared" si="16"/>
        <v>0</v>
      </c>
      <c r="H128" s="605" t="str">
        <f t="shared" si="17"/>
        <v>Laboratório de Ciências</v>
      </c>
      <c r="I128" s="606"/>
      <c r="AH128" s="402">
        <f t="shared" si="22"/>
        <v>0.128</v>
      </c>
      <c r="AI128" s="389">
        <f>'Diagnóstico Infra Estrutura'!BO27</f>
        <v>0</v>
      </c>
      <c r="AJ128" s="389" t="str">
        <f>'Diagnóstico Infra Estrutura'!BP27</f>
        <v>Sanitários Femininos</v>
      </c>
      <c r="AK128" s="389">
        <v>12</v>
      </c>
      <c r="AL128" s="389">
        <f t="shared" si="23"/>
        <v>0.13500000000000001</v>
      </c>
      <c r="AM128" s="389">
        <f t="shared" si="24"/>
        <v>0</v>
      </c>
      <c r="AN128" s="389" t="str">
        <f t="shared" si="25"/>
        <v>Laboratório de Ciências</v>
      </c>
    </row>
    <row r="129" spans="1:40" x14ac:dyDescent="0.2">
      <c r="A129" s="42"/>
      <c r="B129" s="42"/>
      <c r="F129" s="380">
        <v>13</v>
      </c>
      <c r="G129" s="378">
        <f t="shared" si="16"/>
        <v>0</v>
      </c>
      <c r="H129" s="605" t="str">
        <f t="shared" si="17"/>
        <v>Ateliê de Artes</v>
      </c>
      <c r="I129" s="606"/>
      <c r="AH129" s="402">
        <f t="shared" si="22"/>
        <v>0.129</v>
      </c>
      <c r="AI129" s="389">
        <f>'Diagnóstico Infra Estrutura'!BO28</f>
        <v>0</v>
      </c>
      <c r="AJ129" s="389" t="str">
        <f>'Diagnóstico Infra Estrutura'!BP28</f>
        <v>Sanitários Masculinos</v>
      </c>
      <c r="AK129" s="389">
        <v>13</v>
      </c>
      <c r="AL129" s="389">
        <f t="shared" si="23"/>
        <v>0.13400000000000001</v>
      </c>
      <c r="AM129" s="389">
        <f t="shared" si="24"/>
        <v>0</v>
      </c>
      <c r="AN129" s="389" t="str">
        <f t="shared" si="25"/>
        <v>Ateliê de Artes</v>
      </c>
    </row>
    <row r="130" spans="1:40" x14ac:dyDescent="0.2">
      <c r="A130" s="42"/>
      <c r="B130" s="42"/>
      <c r="F130" s="380">
        <v>14</v>
      </c>
      <c r="G130" s="378">
        <f t="shared" si="16"/>
        <v>0</v>
      </c>
      <c r="H130" s="605" t="str">
        <f t="shared" si="17"/>
        <v>Sala de Audio e Vídeo</v>
      </c>
      <c r="I130" s="606"/>
      <c r="AH130" s="402">
        <f t="shared" si="22"/>
        <v>0.13</v>
      </c>
      <c r="AI130" s="389">
        <f>'Diagnóstico Infra Estrutura'!BO29</f>
        <v>0</v>
      </c>
      <c r="AJ130" s="389" t="str">
        <f>'Diagnóstico Infra Estrutura'!BP29</f>
        <v>Biblioteca</v>
      </c>
      <c r="AK130" s="389">
        <v>14</v>
      </c>
      <c r="AL130" s="389">
        <f t="shared" si="23"/>
        <v>0.13300000000000001</v>
      </c>
      <c r="AM130" s="389">
        <f t="shared" si="24"/>
        <v>0</v>
      </c>
      <c r="AN130" s="389" t="str">
        <f t="shared" si="25"/>
        <v>Sala de Audio e Vídeo</v>
      </c>
    </row>
    <row r="131" spans="1:40" x14ac:dyDescent="0.2">
      <c r="A131" s="42"/>
      <c r="B131" s="42"/>
      <c r="F131" s="380">
        <v>15</v>
      </c>
      <c r="G131" s="378">
        <f t="shared" si="16"/>
        <v>0</v>
      </c>
      <c r="H131" s="605" t="str">
        <f t="shared" si="17"/>
        <v>Sala de Informática</v>
      </c>
      <c r="I131" s="606"/>
      <c r="AH131" s="402">
        <f t="shared" si="22"/>
        <v>0.13100000000000001</v>
      </c>
      <c r="AI131" s="389">
        <f>'Diagnóstico Infra Estrutura'!BO30</f>
        <v>0</v>
      </c>
      <c r="AJ131" s="389" t="str">
        <f>'Diagnóstico Infra Estrutura'!BP30</f>
        <v>Sala de Leitura</v>
      </c>
      <c r="AK131" s="389">
        <v>15</v>
      </c>
      <c r="AL131" s="389">
        <f t="shared" si="23"/>
        <v>0.13200000000000001</v>
      </c>
      <c r="AM131" s="389">
        <f t="shared" si="24"/>
        <v>0</v>
      </c>
      <c r="AN131" s="389" t="str">
        <f t="shared" si="25"/>
        <v>Sala de Informática</v>
      </c>
    </row>
    <row r="132" spans="1:40" x14ac:dyDescent="0.2">
      <c r="A132" s="42"/>
      <c r="B132" s="42"/>
      <c r="F132" s="380">
        <v>16</v>
      </c>
      <c r="G132" s="378">
        <f t="shared" si="16"/>
        <v>0</v>
      </c>
      <c r="H132" s="605" t="str">
        <f t="shared" si="17"/>
        <v>Sala de Leitura</v>
      </c>
      <c r="I132" s="606"/>
      <c r="AH132" s="402">
        <f t="shared" si="22"/>
        <v>0.13200000000000001</v>
      </c>
      <c r="AI132" s="389">
        <f>'Diagnóstico Infra Estrutura'!BO31</f>
        <v>0</v>
      </c>
      <c r="AJ132" s="389" t="str">
        <f>'Diagnóstico Infra Estrutura'!BP31</f>
        <v>Sala de Informática</v>
      </c>
      <c r="AK132" s="389">
        <v>16</v>
      </c>
      <c r="AL132" s="389">
        <f t="shared" si="23"/>
        <v>0.13100000000000001</v>
      </c>
      <c r="AM132" s="389">
        <f t="shared" si="24"/>
        <v>0</v>
      </c>
      <c r="AN132" s="389" t="str">
        <f t="shared" si="25"/>
        <v>Sala de Leitura</v>
      </c>
    </row>
    <row r="133" spans="1:40" x14ac:dyDescent="0.2">
      <c r="A133" s="42"/>
      <c r="B133" s="42"/>
      <c r="F133" s="380">
        <v>17</v>
      </c>
      <c r="G133" s="378">
        <f t="shared" si="16"/>
        <v>0</v>
      </c>
      <c r="H133" s="605" t="str">
        <f t="shared" si="17"/>
        <v>Biblioteca</v>
      </c>
      <c r="I133" s="606"/>
      <c r="AH133" s="402">
        <f t="shared" si="22"/>
        <v>0.13300000000000001</v>
      </c>
      <c r="AI133" s="389">
        <f>'Diagnóstico Infra Estrutura'!BO32</f>
        <v>0</v>
      </c>
      <c r="AJ133" s="389" t="str">
        <f>'Diagnóstico Infra Estrutura'!BP32</f>
        <v>Sala de Audio e Vídeo</v>
      </c>
      <c r="AK133" s="389">
        <v>17</v>
      </c>
      <c r="AL133" s="389">
        <f t="shared" si="23"/>
        <v>0.13</v>
      </c>
      <c r="AM133" s="389">
        <f t="shared" si="24"/>
        <v>0</v>
      </c>
      <c r="AN133" s="389" t="str">
        <f t="shared" si="25"/>
        <v>Biblioteca</v>
      </c>
    </row>
    <row r="134" spans="1:40" x14ac:dyDescent="0.2">
      <c r="A134" s="42"/>
      <c r="B134" s="42"/>
      <c r="F134" s="380">
        <v>18</v>
      </c>
      <c r="G134" s="378">
        <f t="shared" si="16"/>
        <v>0</v>
      </c>
      <c r="H134" s="605" t="str">
        <f t="shared" si="17"/>
        <v>Sanitários Masculinos</v>
      </c>
      <c r="I134" s="606"/>
      <c r="AH134" s="402">
        <f t="shared" si="22"/>
        <v>0.13400000000000001</v>
      </c>
      <c r="AI134" s="389">
        <f>'Diagnóstico Infra Estrutura'!BO33</f>
        <v>0</v>
      </c>
      <c r="AJ134" s="389" t="str">
        <f>'Diagnóstico Infra Estrutura'!BP33</f>
        <v>Ateliê de Artes</v>
      </c>
      <c r="AK134" s="389">
        <v>18</v>
      </c>
      <c r="AL134" s="389">
        <f t="shared" si="23"/>
        <v>0.129</v>
      </c>
      <c r="AM134" s="389">
        <f t="shared" si="24"/>
        <v>0</v>
      </c>
      <c r="AN134" s="389" t="str">
        <f t="shared" si="25"/>
        <v>Sanitários Masculinos</v>
      </c>
    </row>
    <row r="135" spans="1:40" x14ac:dyDescent="0.2">
      <c r="A135" s="42"/>
      <c r="B135" s="42"/>
      <c r="F135" s="380">
        <v>19</v>
      </c>
      <c r="G135" s="378">
        <f t="shared" si="16"/>
        <v>0</v>
      </c>
      <c r="H135" s="605" t="str">
        <f t="shared" si="17"/>
        <v>Sanitários Femininos</v>
      </c>
      <c r="I135" s="606"/>
      <c r="AH135" s="402">
        <f t="shared" si="22"/>
        <v>0.13500000000000001</v>
      </c>
      <c r="AI135" s="389">
        <f>'Diagnóstico Infra Estrutura'!BO34</f>
        <v>0</v>
      </c>
      <c r="AJ135" s="389" t="str">
        <f>'Diagnóstico Infra Estrutura'!BP34</f>
        <v>Laboratório de Ciências</v>
      </c>
      <c r="AK135" s="389">
        <v>19</v>
      </c>
      <c r="AL135" s="389">
        <f t="shared" si="23"/>
        <v>0.128</v>
      </c>
      <c r="AM135" s="389">
        <f t="shared" si="24"/>
        <v>0</v>
      </c>
      <c r="AN135" s="389" t="str">
        <f t="shared" si="25"/>
        <v>Sanitários Femininos</v>
      </c>
    </row>
    <row r="136" spans="1:40" x14ac:dyDescent="0.2">
      <c r="A136" s="42"/>
      <c r="B136" s="42"/>
      <c r="F136" s="380">
        <v>20</v>
      </c>
      <c r="G136" s="378">
        <f t="shared" si="16"/>
        <v>0</v>
      </c>
      <c r="H136" s="605" t="str">
        <f t="shared" si="17"/>
        <v>Sala de Aula 11</v>
      </c>
      <c r="I136" s="606"/>
      <c r="AH136" s="402">
        <f t="shared" si="22"/>
        <v>0.13600000000000001</v>
      </c>
      <c r="AI136" s="389">
        <f>'Diagnóstico Infra Estrutura'!BO35</f>
        <v>0</v>
      </c>
      <c r="AJ136" s="389" t="str">
        <f>'Diagnóstico Infra Estrutura'!BP35</f>
        <v>Quadra Poliesportiva</v>
      </c>
      <c r="AK136" s="389">
        <v>20</v>
      </c>
      <c r="AL136" s="389">
        <f t="shared" si="23"/>
        <v>0.127</v>
      </c>
      <c r="AM136" s="389">
        <f t="shared" si="24"/>
        <v>0</v>
      </c>
      <c r="AN136" s="389" t="str">
        <f t="shared" si="25"/>
        <v>Sala de Aula 11</v>
      </c>
    </row>
    <row r="137" spans="1:40" x14ac:dyDescent="0.2">
      <c r="A137" s="42"/>
      <c r="B137" s="42"/>
      <c r="F137" s="380">
        <v>21</v>
      </c>
      <c r="G137" s="378">
        <f t="shared" si="16"/>
        <v>0</v>
      </c>
      <c r="H137" s="605" t="str">
        <f t="shared" si="17"/>
        <v>Sala de Aula 10</v>
      </c>
      <c r="I137" s="606"/>
      <c r="AH137" s="402">
        <f t="shared" si="22"/>
        <v>0.13700000000000001</v>
      </c>
      <c r="AI137" s="389">
        <f>'Diagnóstico Infra Estrutura'!BO36</f>
        <v>0</v>
      </c>
      <c r="AJ137" s="389" t="str">
        <f>'Diagnóstico Infra Estrutura'!BP36</f>
        <v>Pátio</v>
      </c>
      <c r="AK137" s="389">
        <v>21</v>
      </c>
      <c r="AL137" s="389">
        <f t="shared" si="23"/>
        <v>0.126</v>
      </c>
      <c r="AM137" s="389">
        <f t="shared" si="24"/>
        <v>0</v>
      </c>
      <c r="AN137" s="389" t="str">
        <f t="shared" si="25"/>
        <v>Sala de Aula 10</v>
      </c>
    </row>
    <row r="138" spans="1:40" x14ac:dyDescent="0.2">
      <c r="A138" s="42"/>
      <c r="B138" s="42"/>
      <c r="F138" s="380">
        <v>22</v>
      </c>
      <c r="G138" s="378">
        <f t="shared" si="16"/>
        <v>0</v>
      </c>
      <c r="H138" s="605" t="str">
        <f t="shared" si="17"/>
        <v>Sala de Aula 9</v>
      </c>
      <c r="I138" s="606"/>
      <c r="AH138" s="402">
        <f t="shared" si="22"/>
        <v>0.13800000000000001</v>
      </c>
      <c r="AI138" s="389">
        <f>'Diagnóstico Infra Estrutura'!BO37</f>
        <v>0</v>
      </c>
      <c r="AJ138" s="389" t="str">
        <f>'Diagnóstico Infra Estrutura'!BP37</f>
        <v>Jardins</v>
      </c>
      <c r="AK138" s="389">
        <v>22</v>
      </c>
      <c r="AL138" s="389">
        <f t="shared" si="23"/>
        <v>0.125</v>
      </c>
      <c r="AM138" s="389">
        <f t="shared" si="24"/>
        <v>0</v>
      </c>
      <c r="AN138" s="389" t="str">
        <f t="shared" si="25"/>
        <v>Sala de Aula 9</v>
      </c>
    </row>
    <row r="139" spans="1:40" x14ac:dyDescent="0.2">
      <c r="A139" s="42"/>
      <c r="B139" s="42"/>
      <c r="F139" s="380">
        <v>23</v>
      </c>
      <c r="G139" s="378">
        <f t="shared" si="16"/>
        <v>0</v>
      </c>
      <c r="H139" s="605" t="str">
        <f t="shared" si="17"/>
        <v>Sala de Aula 8</v>
      </c>
      <c r="I139" s="606"/>
      <c r="AH139" s="402">
        <f t="shared" si="22"/>
        <v>0.13900000000000001</v>
      </c>
      <c r="AI139" s="389">
        <f>'Diagnóstico Infra Estrutura'!BO38</f>
        <v>0</v>
      </c>
      <c r="AJ139" s="389" t="str">
        <f>'Diagnóstico Infra Estrutura'!BP38</f>
        <v>Parquinho</v>
      </c>
      <c r="AK139" s="389">
        <v>23</v>
      </c>
      <c r="AL139" s="389">
        <f t="shared" si="23"/>
        <v>0.124</v>
      </c>
      <c r="AM139" s="389">
        <f t="shared" si="24"/>
        <v>0</v>
      </c>
      <c r="AN139" s="389" t="str">
        <f t="shared" si="25"/>
        <v>Sala de Aula 8</v>
      </c>
    </row>
    <row r="140" spans="1:40" x14ac:dyDescent="0.2">
      <c r="A140" s="42"/>
      <c r="B140" s="42"/>
      <c r="F140" s="380">
        <v>24</v>
      </c>
      <c r="G140" s="378">
        <f t="shared" si="16"/>
        <v>0</v>
      </c>
      <c r="H140" s="605" t="str">
        <f t="shared" si="17"/>
        <v>Sala de Aula 7</v>
      </c>
      <c r="I140" s="606"/>
      <c r="AH140" s="402">
        <f t="shared" si="22"/>
        <v>0.14000000000000001</v>
      </c>
      <c r="AI140" s="389">
        <f>'Diagnóstico Infra Estrutura'!BO39</f>
        <v>0</v>
      </c>
      <c r="AJ140" s="389" t="str">
        <f>'Diagnóstico Infra Estrutura'!BP39</f>
        <v>Cozinha</v>
      </c>
      <c r="AK140" s="389">
        <v>24</v>
      </c>
      <c r="AL140" s="389">
        <f t="shared" si="23"/>
        <v>0.123</v>
      </c>
      <c r="AM140" s="389">
        <f t="shared" si="24"/>
        <v>0</v>
      </c>
      <c r="AN140" s="389" t="str">
        <f t="shared" si="25"/>
        <v>Sala de Aula 7</v>
      </c>
    </row>
    <row r="141" spans="1:40" x14ac:dyDescent="0.2">
      <c r="A141" s="42"/>
      <c r="B141" s="42"/>
      <c r="F141" s="380">
        <v>25</v>
      </c>
      <c r="G141" s="378">
        <f t="shared" si="16"/>
        <v>0</v>
      </c>
      <c r="H141" s="605" t="str">
        <f t="shared" si="17"/>
        <v>Sala de Aula 6</v>
      </c>
      <c r="I141" s="606"/>
      <c r="AH141" s="402">
        <f t="shared" si="22"/>
        <v>0.14099999999999999</v>
      </c>
      <c r="AI141" s="389">
        <f>'Diagnóstico Infra Estrutura'!BO40</f>
        <v>0</v>
      </c>
      <c r="AJ141" s="389" t="str">
        <f>'Diagnóstico Infra Estrutura'!BP40</f>
        <v>Refeitórios</v>
      </c>
      <c r="AK141" s="389">
        <v>25</v>
      </c>
      <c r="AL141" s="389">
        <f t="shared" si="23"/>
        <v>0.122</v>
      </c>
      <c r="AM141" s="389">
        <f t="shared" si="24"/>
        <v>0</v>
      </c>
      <c r="AN141" s="389" t="str">
        <f t="shared" si="25"/>
        <v>Sala de Aula 6</v>
      </c>
    </row>
    <row r="142" spans="1:40" x14ac:dyDescent="0.2">
      <c r="A142" s="42"/>
      <c r="B142" s="42"/>
      <c r="F142" s="380">
        <v>26</v>
      </c>
      <c r="G142" s="378">
        <f t="shared" si="16"/>
        <v>0</v>
      </c>
      <c r="H142" s="605" t="str">
        <f t="shared" si="17"/>
        <v>Sala de Aula 5</v>
      </c>
      <c r="I142" s="606"/>
      <c r="AH142" s="402">
        <f t="shared" si="22"/>
        <v>0.14199999999999999</v>
      </c>
      <c r="AI142" s="389">
        <f>'Diagnóstico Infra Estrutura'!BO41</f>
        <v>0</v>
      </c>
      <c r="AJ142" s="389" t="str">
        <f>'Diagnóstico Infra Estrutura'!BP41</f>
        <v>Depósito</v>
      </c>
      <c r="AK142" s="389">
        <v>26</v>
      </c>
      <c r="AL142" s="389">
        <f t="shared" si="23"/>
        <v>0.121</v>
      </c>
      <c r="AM142" s="389">
        <f t="shared" si="24"/>
        <v>0</v>
      </c>
      <c r="AN142" s="389" t="str">
        <f t="shared" si="25"/>
        <v>Sala de Aula 5</v>
      </c>
    </row>
    <row r="143" spans="1:40" x14ac:dyDescent="0.2">
      <c r="A143" s="42"/>
      <c r="B143" s="42"/>
      <c r="F143" s="380">
        <v>27</v>
      </c>
      <c r="G143" s="378">
        <f t="shared" si="16"/>
        <v>0</v>
      </c>
      <c r="H143" s="605" t="str">
        <f t="shared" si="17"/>
        <v>Sala de Aula 4</v>
      </c>
      <c r="I143" s="606"/>
      <c r="AH143" s="402">
        <f t="shared" si="22"/>
        <v>0.14299999999999999</v>
      </c>
      <c r="AI143" s="389">
        <f>'Diagnóstico Infra Estrutura'!BO42</f>
        <v>0</v>
      </c>
      <c r="AJ143" s="389" t="str">
        <f>'Diagnóstico Infra Estrutura'!BP42</f>
        <v>Sala do Diretor</v>
      </c>
      <c r="AK143" s="389">
        <v>27</v>
      </c>
      <c r="AL143" s="389">
        <f t="shared" si="23"/>
        <v>0.12</v>
      </c>
      <c r="AM143" s="389">
        <f t="shared" si="24"/>
        <v>0</v>
      </c>
      <c r="AN143" s="389" t="str">
        <f t="shared" si="25"/>
        <v>Sala de Aula 4</v>
      </c>
    </row>
    <row r="144" spans="1:40" x14ac:dyDescent="0.2">
      <c r="A144" s="42"/>
      <c r="B144" s="42"/>
      <c r="F144" s="380">
        <v>28</v>
      </c>
      <c r="G144" s="378">
        <f t="shared" si="16"/>
        <v>0</v>
      </c>
      <c r="H144" s="605" t="str">
        <f t="shared" si="17"/>
        <v>Sala de Aula 3</v>
      </c>
      <c r="I144" s="606"/>
      <c r="AH144" s="402">
        <f t="shared" si="22"/>
        <v>0.14399999999999999</v>
      </c>
      <c r="AI144" s="389">
        <f>'Diagnóstico Infra Estrutura'!BO43</f>
        <v>0</v>
      </c>
      <c r="AJ144" s="389" t="str">
        <f>'Diagnóstico Infra Estrutura'!BP43</f>
        <v>Sala da Coordenação</v>
      </c>
      <c r="AK144" s="389">
        <v>28</v>
      </c>
      <c r="AL144" s="389">
        <f t="shared" si="23"/>
        <v>0.11899999999999999</v>
      </c>
      <c r="AM144" s="389">
        <f t="shared" si="24"/>
        <v>0</v>
      </c>
      <c r="AN144" s="389" t="str">
        <f t="shared" si="25"/>
        <v>Sala de Aula 3</v>
      </c>
    </row>
    <row r="145" spans="1:40" x14ac:dyDescent="0.2">
      <c r="A145" s="42"/>
      <c r="B145" s="42"/>
      <c r="F145" s="380">
        <v>29</v>
      </c>
      <c r="G145" s="378">
        <f t="shared" si="16"/>
        <v>0</v>
      </c>
      <c r="H145" s="605" t="str">
        <f t="shared" si="17"/>
        <v>Sala de Aula 2</v>
      </c>
      <c r="I145" s="606"/>
      <c r="AH145" s="402">
        <f t="shared" si="22"/>
        <v>0.14499999999999999</v>
      </c>
      <c r="AI145" s="389">
        <f>'Diagnóstico Infra Estrutura'!BO44</f>
        <v>0</v>
      </c>
      <c r="AJ145" s="389" t="str">
        <f>'Diagnóstico Infra Estrutura'!BP44</f>
        <v>Sala dos Professores</v>
      </c>
      <c r="AK145" s="389">
        <v>29</v>
      </c>
      <c r="AL145" s="389">
        <f t="shared" si="23"/>
        <v>0.11799999999999999</v>
      </c>
      <c r="AM145" s="389">
        <f t="shared" si="24"/>
        <v>0</v>
      </c>
      <c r="AN145" s="389" t="str">
        <f t="shared" si="25"/>
        <v>Sala de Aula 2</v>
      </c>
    </row>
    <row r="146" spans="1:40" ht="13.5" thickBot="1" x14ac:dyDescent="0.25">
      <c r="F146" s="381" t="s">
        <v>190</v>
      </c>
      <c r="G146" s="386">
        <f t="shared" si="16"/>
        <v>0</v>
      </c>
      <c r="H146" s="619" t="str">
        <f t="shared" si="17"/>
        <v>Sala de Aula 1</v>
      </c>
      <c r="I146" s="620"/>
      <c r="AH146" s="402">
        <f t="shared" si="22"/>
        <v>0.14599999999999999</v>
      </c>
      <c r="AI146" s="389">
        <f>'Diagnóstico Infra Estrutura'!BO45</f>
        <v>0</v>
      </c>
      <c r="AJ146" s="389" t="str">
        <f>'Diagnóstico Infra Estrutura'!BP45</f>
        <v>Secretaria</v>
      </c>
      <c r="AK146" s="389">
        <v>30</v>
      </c>
      <c r="AL146" s="389">
        <f t="shared" si="23"/>
        <v>0.11700000000000001</v>
      </c>
      <c r="AM146" s="389">
        <f t="shared" si="24"/>
        <v>0</v>
      </c>
      <c r="AN146" s="389" t="str">
        <f t="shared" si="25"/>
        <v>Sala de Aula 1</v>
      </c>
    </row>
  </sheetData>
  <sheetProtection sheet="1"/>
  <mergeCells count="106">
    <mergeCell ref="H139:I139"/>
    <mergeCell ref="H132:I132"/>
    <mergeCell ref="H133:I133"/>
    <mergeCell ref="H134:I134"/>
    <mergeCell ref="H135:I135"/>
    <mergeCell ref="H144:I144"/>
    <mergeCell ref="H145:I145"/>
    <mergeCell ref="H146:I146"/>
    <mergeCell ref="F115:I115"/>
    <mergeCell ref="H140:I140"/>
    <mergeCell ref="H141:I141"/>
    <mergeCell ref="H142:I142"/>
    <mergeCell ref="H143:I143"/>
    <mergeCell ref="H136:I136"/>
    <mergeCell ref="H137:I137"/>
    <mergeCell ref="H128:I128"/>
    <mergeCell ref="H129:I129"/>
    <mergeCell ref="H130:I130"/>
    <mergeCell ref="H131:I131"/>
    <mergeCell ref="H124:I124"/>
    <mergeCell ref="H125:I125"/>
    <mergeCell ref="H126:I126"/>
    <mergeCell ref="H127:I127"/>
    <mergeCell ref="H138:I138"/>
    <mergeCell ref="C123:D123"/>
    <mergeCell ref="A115:D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C122:D122"/>
    <mergeCell ref="H92:H93"/>
    <mergeCell ref="I92:I93"/>
    <mergeCell ref="J92:J93"/>
    <mergeCell ref="K92:K93"/>
    <mergeCell ref="C92:D92"/>
    <mergeCell ref="E92:E93"/>
    <mergeCell ref="F92:F93"/>
    <mergeCell ref="G92:G93"/>
    <mergeCell ref="C116:D116"/>
    <mergeCell ref="C117:D117"/>
    <mergeCell ref="C118:D118"/>
    <mergeCell ref="C119:D119"/>
    <mergeCell ref="C120:D120"/>
    <mergeCell ref="C121:D121"/>
    <mergeCell ref="H91:K91"/>
    <mergeCell ref="C91:G91"/>
    <mergeCell ref="B92:B93"/>
    <mergeCell ref="A92:A93"/>
    <mergeCell ref="H45:I45"/>
    <mergeCell ref="H46:I46"/>
    <mergeCell ref="H47:I47"/>
    <mergeCell ref="H48:I48"/>
    <mergeCell ref="H49:I49"/>
    <mergeCell ref="H50:I50"/>
    <mergeCell ref="A88:C88"/>
    <mergeCell ref="F58:F59"/>
    <mergeCell ref="A76:B76"/>
    <mergeCell ref="A84:A87"/>
    <mergeCell ref="E84:F84"/>
    <mergeCell ref="E85:F85"/>
    <mergeCell ref="E86:F86"/>
    <mergeCell ref="H51:I51"/>
    <mergeCell ref="G58:G59"/>
    <mergeCell ref="G84:G87"/>
    <mergeCell ref="E88:F88"/>
    <mergeCell ref="E79:F79"/>
    <mergeCell ref="B58:B59"/>
    <mergeCell ref="A58:A59"/>
    <mergeCell ref="A60:A75"/>
    <mergeCell ref="C58:C59"/>
    <mergeCell ref="AB80:AE80"/>
    <mergeCell ref="AF80:AI80"/>
    <mergeCell ref="E80:F80"/>
    <mergeCell ref="E81:F81"/>
    <mergeCell ref="E82:F82"/>
    <mergeCell ref="E83:F83"/>
    <mergeCell ref="D58:D59"/>
    <mergeCell ref="E58:E59"/>
    <mergeCell ref="E87:F87"/>
    <mergeCell ref="G80:G83"/>
    <mergeCell ref="E16:J16"/>
    <mergeCell ref="B16:D16"/>
    <mergeCell ref="B8:C8"/>
    <mergeCell ref="B7:C7"/>
    <mergeCell ref="B84:C84"/>
    <mergeCell ref="B85:C85"/>
    <mergeCell ref="B86:C86"/>
    <mergeCell ref="B87:C87"/>
    <mergeCell ref="B80:C80"/>
    <mergeCell ref="B81:C81"/>
    <mergeCell ref="B82:C82"/>
    <mergeCell ref="A13:I13"/>
    <mergeCell ref="A7:A8"/>
    <mergeCell ref="B83:C83"/>
    <mergeCell ref="A80:A83"/>
    <mergeCell ref="A9:A11"/>
    <mergeCell ref="A16:A17"/>
    <mergeCell ref="B11:C11"/>
    <mergeCell ref="B10:C10"/>
    <mergeCell ref="B9:C9"/>
    <mergeCell ref="B79:C79"/>
  </mergeCells>
  <phoneticPr fontId="7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6" fitToHeight="2" orientation="portrait" horizontalDpi="0" verticalDpi="0" r:id="rId1"/>
  <headerFooter alignWithMargins="0"/>
  <rowBreaks count="1" manualBreakCount="1">
    <brk id="7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Apresentação</vt:lpstr>
      <vt:lpstr>Cadastro da Escola</vt:lpstr>
      <vt:lpstr>Mapeamento de Alunos</vt:lpstr>
      <vt:lpstr>Map. Alunos com Deficiência</vt:lpstr>
      <vt:lpstr>Levantamento de Profissionais</vt:lpstr>
      <vt:lpstr>Dianóstico V. Social</vt:lpstr>
      <vt:lpstr>Diagnóstico Infra Estrutura</vt:lpstr>
      <vt:lpstr>Consolidação</vt:lpstr>
      <vt:lpstr>'Cadastro da Escola'!Area_de_impressao</vt:lpstr>
      <vt:lpstr>Consolidação!Area_de_impressao</vt:lpstr>
      <vt:lpstr>'Diagnóstico Infra Estrutura'!Area_de_impressao</vt:lpstr>
      <vt:lpstr>'Dianóstico V. Social'!Area_de_impressao</vt:lpstr>
      <vt:lpstr>'Levantamento de Profissionais'!Area_de_impressao</vt:lpstr>
      <vt:lpstr>'Map. Alunos com Deficiência'!Area_de_impressao</vt:lpstr>
      <vt:lpstr>'Mapeamento de Alunos'!Area_de_impressao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Mendes</dc:creator>
  <cp:lastModifiedBy>Julia Dietrich</cp:lastModifiedBy>
  <cp:lastPrinted>2017-08-01T01:41:26Z</cp:lastPrinted>
  <dcterms:created xsi:type="dcterms:W3CDTF">2017-07-29T22:23:28Z</dcterms:created>
  <dcterms:modified xsi:type="dcterms:W3CDTF">2017-08-02T16:34:22Z</dcterms:modified>
</cp:coreProperties>
</file>